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uarios\fespinoza\Documents\Trabajo\SCC\POR\Villarrica\8 de nov 2019\FINAL\"/>
    </mc:Choice>
  </mc:AlternateContent>
  <bookViews>
    <workbookView xWindow="0" yWindow="0" windowWidth="15360" windowHeight="7452" tabRatio="974"/>
  </bookViews>
  <sheets>
    <sheet name="TAPA" sheetId="11" r:id="rId1"/>
    <sheet name="Operador L3" sheetId="10" r:id="rId2"/>
    <sheet name="3A-I" sheetId="18" r:id="rId3"/>
    <sheet name="3A-R" sheetId="19" r:id="rId4"/>
    <sheet name="3B-I" sheetId="26" r:id="rId5"/>
    <sheet name="3B-R" sheetId="27" r:id="rId6"/>
    <sheet name="3C-I" sheetId="28" r:id="rId7"/>
    <sheet name="3C-R" sheetId="29" r:id="rId8"/>
  </sheets>
  <definedNames>
    <definedName name="_xlnm.Print_Area" localSheetId="2">'3A-I'!$B$2:$I$37</definedName>
    <definedName name="_xlnm.Print_Area" localSheetId="3">'3A-R'!$B$2:$G$37</definedName>
    <definedName name="_xlnm.Print_Area" localSheetId="4">'3B-I'!$B$2:$G$37</definedName>
    <definedName name="_xlnm.Print_Area" localSheetId="5">'3B-R'!$B$2:$G$37</definedName>
    <definedName name="_xlnm.Print_Area" localSheetId="6">'3C-I'!$B$2:$G$37</definedName>
    <definedName name="_xlnm.Print_Area" localSheetId="7">'3C-R'!$B$2:$G$37</definedName>
    <definedName name="_xlnm.Print_Area" localSheetId="1">'Operador L3'!$B$2:$J$37</definedName>
    <definedName name="_xlnm.Print_Area" localSheetId="0">TAPA!$A$1:$K$28</definedName>
    <definedName name="_xlnm.Print_Titles" localSheetId="1">'Operador L3'!$31:$31</definedName>
  </definedNames>
  <calcPr calcId="152511"/>
</workbook>
</file>

<file path=xl/calcChain.xml><?xml version="1.0" encoding="utf-8"?>
<calcChain xmlns="http://schemas.openxmlformats.org/spreadsheetml/2006/main">
  <c r="D11" i="29" l="1"/>
  <c r="D11" i="28"/>
  <c r="D11" i="27"/>
  <c r="D11" i="26"/>
  <c r="D11" i="19"/>
  <c r="D11" i="18"/>
  <c r="D7" i="18" l="1"/>
  <c r="E7" i="18"/>
  <c r="E7" i="19"/>
  <c r="D7" i="27"/>
  <c r="E7" i="27"/>
  <c r="D7" i="26"/>
  <c r="E7" i="26"/>
  <c r="D7" i="28"/>
  <c r="E7" i="28"/>
  <c r="E7" i="29"/>
  <c r="D7" i="29"/>
  <c r="D7" i="19"/>
  <c r="F7" i="18"/>
  <c r="I11" i="10"/>
  <c r="I8" i="10"/>
  <c r="M37" i="10"/>
  <c r="L37" i="10"/>
  <c r="Q37" i="10"/>
  <c r="M36" i="10"/>
  <c r="L36" i="10" s="1"/>
  <c r="Q36" i="10" s="1"/>
  <c r="M35" i="10"/>
  <c r="L35" i="10" s="1"/>
  <c r="Q35" i="10" s="1"/>
  <c r="M34" i="10"/>
  <c r="L34" i="10"/>
  <c r="Q34" i="10"/>
  <c r="M33" i="10"/>
  <c r="L33" i="10"/>
  <c r="Q33" i="10"/>
  <c r="M32" i="10"/>
  <c r="L32" i="10" s="1"/>
  <c r="Q32" i="10" s="1"/>
  <c r="D14" i="10"/>
  <c r="D13" i="10"/>
  <c r="E37" i="29"/>
  <c r="F7" i="29"/>
  <c r="E37" i="28"/>
  <c r="F7" i="28"/>
  <c r="E37" i="27"/>
  <c r="F7" i="27"/>
  <c r="E37" i="26"/>
  <c r="F7" i="26"/>
  <c r="B2" i="29"/>
  <c r="B2" i="28"/>
  <c r="B2" i="26"/>
  <c r="B2" i="27"/>
  <c r="B2" i="19"/>
  <c r="F7" i="19"/>
  <c r="E37" i="19"/>
  <c r="E37" i="18"/>
  <c r="B2" i="18"/>
  <c r="C4" i="10"/>
  <c r="B4" i="11"/>
</calcChain>
</file>

<file path=xl/sharedStrings.xml><?xml version="1.0" encoding="utf-8"?>
<sst xmlns="http://schemas.openxmlformats.org/spreadsheetml/2006/main" count="365" uniqueCount="94">
  <si>
    <t>TIPO</t>
  </si>
  <si>
    <t>POR</t>
  </si>
  <si>
    <t>ESTACIONALIDAD</t>
  </si>
  <si>
    <t>Normal</t>
  </si>
  <si>
    <t>REGIÓN</t>
  </si>
  <si>
    <t>IX</t>
  </si>
  <si>
    <t>CORRELATIVO</t>
  </si>
  <si>
    <t>PERÍMETRO</t>
  </si>
  <si>
    <t>Villarrica</t>
  </si>
  <si>
    <t>UNIDAD DE NEGOCIO</t>
  </si>
  <si>
    <t>L3</t>
  </si>
  <si>
    <t>FECHA INICIO</t>
  </si>
  <si>
    <t>Realizado por</t>
  </si>
  <si>
    <t>Oscar Cadet González</t>
  </si>
  <si>
    <t>FECHA FIN</t>
  </si>
  <si>
    <t>Revisado por</t>
  </si>
  <si>
    <t>Franco Espinoza</t>
  </si>
  <si>
    <t>RESUMEN PROGRAMA DE OPERACIÓN</t>
  </si>
  <si>
    <t>CÓDIGO</t>
  </si>
  <si>
    <t>1. Descripción del Programa de Operación</t>
  </si>
  <si>
    <t>DETALLE Estacionalidad</t>
  </si>
  <si>
    <t>MODIFICA SUBSIDIO</t>
  </si>
  <si>
    <t>NO</t>
  </si>
  <si>
    <t>2. Descripción del Operador</t>
  </si>
  <si>
    <t>OPERADOR DE TRANSPORTE</t>
  </si>
  <si>
    <t>EMPRESA DE TRANSPORTE JIMENEZ Y TORO LIMITADA</t>
  </si>
  <si>
    <t>RUT</t>
  </si>
  <si>
    <t>76.928.820-1</t>
  </si>
  <si>
    <t>FOLIO</t>
  </si>
  <si>
    <t>REPRESENTANTE LEGAL</t>
  </si>
  <si>
    <t>Ramón Nicolás Jiménez Sanhueza</t>
  </si>
  <si>
    <t>9.815.433-7</t>
  </si>
  <si>
    <t>ADMINISTRADOR OPERACIONAL</t>
  </si>
  <si>
    <t>Álvaro Rodrigo Fuentes Araya</t>
  </si>
  <si>
    <t>13.288.422-6</t>
  </si>
  <si>
    <t>3. Descripción de la Flota</t>
  </si>
  <si>
    <t>FLOTA MÍNIMA UN</t>
  </si>
  <si>
    <t>FLOTA INSCRITA UN</t>
  </si>
  <si>
    <t>ANTIGÜEDAD MÁX</t>
  </si>
  <si>
    <t>4. Resumen de servicios</t>
  </si>
  <si>
    <t>Servicio</t>
  </si>
  <si>
    <t>Sentido</t>
  </si>
  <si>
    <t>Longitud (KM)</t>
  </si>
  <si>
    <t>Origen</t>
  </si>
  <si>
    <t>Destino</t>
  </si>
  <si>
    <t>ID Servicio</t>
  </si>
  <si>
    <t>Adjunta KMZ</t>
  </si>
  <si>
    <t>SIN VACIO</t>
  </si>
  <si>
    <t>REX 282</t>
  </si>
  <si>
    <t>vacio</t>
  </si>
  <si>
    <t>con vacio</t>
  </si>
  <si>
    <t>3A</t>
  </si>
  <si>
    <t>Ida</t>
  </si>
  <si>
    <t>Relún</t>
  </si>
  <si>
    <t>Centro</t>
  </si>
  <si>
    <t xml:space="preserve">SI </t>
  </si>
  <si>
    <t>Regreso</t>
  </si>
  <si>
    <t>3B</t>
  </si>
  <si>
    <t>3C</t>
  </si>
  <si>
    <t>1. Descripción del Servicio</t>
  </si>
  <si>
    <t>Estacionalidad</t>
  </si>
  <si>
    <t>2. Frecuencias</t>
  </si>
  <si>
    <t>Periodo</t>
  </si>
  <si>
    <t>Horario</t>
  </si>
  <si>
    <t>Tipo Demanda</t>
  </si>
  <si>
    <t>Frecuencia (buses/hr)</t>
  </si>
  <si>
    <t>00:00-00:59</t>
  </si>
  <si>
    <t>01:00-01:59</t>
  </si>
  <si>
    <t>02:00-02:59</t>
  </si>
  <si>
    <t>03:00-03:59</t>
  </si>
  <si>
    <t>04:00-04:59</t>
  </si>
  <si>
    <t>05:00-05:59</t>
  </si>
  <si>
    <t>06:00-06:59</t>
  </si>
  <si>
    <t>07:00-07:59</t>
  </si>
  <si>
    <t>Baja</t>
  </si>
  <si>
    <t>08:00-08:59</t>
  </si>
  <si>
    <t>Alta</t>
  </si>
  <si>
    <t>09:00-09:59</t>
  </si>
  <si>
    <t>10:00-10:59</t>
  </si>
  <si>
    <t>11:00-11:59</t>
  </si>
  <si>
    <t>12:00-12:59</t>
  </si>
  <si>
    <t>13:00-13:59</t>
  </si>
  <si>
    <t>14:00-14:59</t>
  </si>
  <si>
    <t>15:00-15:59</t>
  </si>
  <si>
    <t>16:00-16:59</t>
  </si>
  <si>
    <t>17:00-17:59</t>
  </si>
  <si>
    <t>Media</t>
  </si>
  <si>
    <t>18:00-18:59</t>
  </si>
  <si>
    <t>19:00-19:59</t>
  </si>
  <si>
    <t>20:00-20:59</t>
  </si>
  <si>
    <t>21:00-21:59</t>
  </si>
  <si>
    <t>22:00-22:59</t>
  </si>
  <si>
    <t>23:00-23:59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</si>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</sst>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0"/>
      <color theme="1"/>
      <name val="Trebuchet MS"/>
    </font>
    <font>
      <u/>
      <sz val="11"/>
      <color theme="1"/>
      <name val="Trebuchet MS"/>
    </font>
    <font>
      <b/>
      <sz val="11"/>
      <color theme="1"/>
      <name val="Calibri"/>
      <scheme val="minor"/>
    </font>
    <font>
      <sz val="11"/>
      <color theme="1"/>
      <name val="Trebuchet MS"/>
    </font>
    <font>
      <b/>
      <sz val="28"/>
      <color theme="1"/>
      <name val="Trebuchet MS"/>
    </font>
    <font>
      <u/>
      <sz val="11"/>
      <color theme="0"/>
      <name val="Trebuchet MS"/>
    </font>
    <font>
      <sz val="10"/>
      <color theme="1"/>
      <name val="Calibri"/>
      <scheme val="minor"/>
    </font>
    <font>
      <b/>
      <sz val="11"/>
      <color theme="1"/>
      <name val="Trebuchet MS"/>
    </font>
    <font>
      <sz val="11"/>
      <color rgb="FF000000"/>
      <name val="Calibri"/>
      <scheme val="minor"/>
    </font>
    <font>
      <b/>
      <sz val="16"/>
      <color theme="1"/>
      <name val="Trebuchet MS"/>
    </font>
    <font>
      <u/>
      <sz val="11"/>
      <color theme="1"/>
      <name val="Calibri"/>
      <scheme val="minor"/>
    </font>
    <font>
      <b/>
      <sz val="14"/>
      <color theme="1"/>
      <name val="Trebuchet MS"/>
    </font>
    <font>
      <b/>
      <sz val="12"/>
      <color theme="1"/>
      <name val="Trebuchet MS"/>
    </font>
    <font>
      <sz val="12"/>
      <color theme="1"/>
      <name val="Calibri"/>
      <scheme val="minor"/>
    </font>
    <font>
      <b/>
      <sz val="12"/>
      <color theme="1"/>
      <name val="Calibri"/>
      <scheme val="minor"/>
    </font>
    <font>
      <sz val="11"/>
      <color theme="1"/>
      <name val="Trebuchet MS"/>
      <family val="2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C4D79B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14" fontId="6" fillId="0" borderId="0" xfId="0" applyNumberFormat="1" applyFont="1"/>
    <xf numFmtId="0" fontId="7" fillId="0" borderId="0" xfId="0" applyFont="1"/>
    <xf numFmtId="0" fontId="8" fillId="3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14" fontId="4" fillId="2" borderId="1" xfId="0" applyNumberFormat="1" applyFont="1" applyFill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0" fontId="9" fillId="0" borderId="0" xfId="0" applyFont="1"/>
    <xf numFmtId="2" fontId="4" fillId="0" borderId="0" xfId="0" applyNumberFormat="1" applyFont="1" applyAlignment="1">
      <alignment horizontal="center"/>
    </xf>
    <xf numFmtId="0" fontId="0" fillId="0" borderId="0" xfId="0" applyFont="1"/>
    <xf numFmtId="0" fontId="11" fillId="0" borderId="0" xfId="0" applyFont="1"/>
    <xf numFmtId="0" fontId="8" fillId="3" borderId="2" xfId="0" applyFont="1" applyFill="1" applyBorder="1" applyAlignment="1"/>
    <xf numFmtId="0" fontId="13" fillId="0" borderId="0" xfId="0" applyFont="1"/>
    <xf numFmtId="0" fontId="4" fillId="0" borderId="0" xfId="0" applyFont="1" applyAlignment="1">
      <alignment horizontal="left"/>
    </xf>
    <xf numFmtId="0" fontId="8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/>
    <xf numFmtId="0" fontId="4" fillId="0" borderId="1" xfId="0" applyFont="1" applyBorder="1"/>
    <xf numFmtId="0" fontId="4" fillId="2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2" fontId="4" fillId="6" borderId="1" xfId="0" applyNumberFormat="1" applyFont="1" applyFill="1" applyBorder="1"/>
    <xf numFmtId="0" fontId="4" fillId="7" borderId="1" xfId="0" applyFont="1" applyFill="1" applyBorder="1"/>
    <xf numFmtId="0" fontId="4" fillId="6" borderId="1" xfId="0" applyFont="1" applyFill="1" applyBorder="1"/>
    <xf numFmtId="0" fontId="0" fillId="8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/>
    </xf>
    <xf numFmtId="0" fontId="14" fillId="9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left"/>
    </xf>
    <xf numFmtId="0" fontId="17" fillId="9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10" fillId="3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56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tabColor rgb="FFFFC000"/>
    <pageSetUpPr fitToPage="1"/>
  </sheetPr>
  <dimension ref="A2:M22"/>
  <sheetViews>
    <sheetView tabSelected="1" topLeftCell="A4" zoomScale="90" zoomScaleNormal="90" workbookViewId="0">
      <selection activeCell="N10" sqref="N10"/>
    </sheetView>
  </sheetViews>
  <sheetFormatPr baseColWidth="10" defaultColWidth="11.44140625" defaultRowHeight="14.4" x14ac:dyDescent="0.3"/>
  <cols>
    <col min="1" max="1" width="3.33203125" customWidth="1"/>
    <col min="2" max="2" width="20" style="4" customWidth="1"/>
    <col min="3" max="4" width="20" style="5" customWidth="1"/>
    <col min="5" max="5" width="8" style="5" customWidth="1"/>
    <col min="6" max="6" width="22.88671875" style="5" customWidth="1"/>
    <col min="7" max="7" width="15.109375" style="5" customWidth="1"/>
    <col min="8" max="9" width="15.109375" style="4" customWidth="1"/>
    <col min="10" max="10" width="8.109375" style="4" customWidth="1"/>
    <col min="11" max="11" width="3.33203125" style="4" customWidth="1"/>
    <col min="12" max="12" width="11.44140625" style="4"/>
    <col min="13" max="13" width="12.88671875" style="4" bestFit="1" customWidth="1"/>
    <col min="14" max="16384" width="11.44140625" style="4"/>
  </cols>
  <sheetData>
    <row r="2" spans="1:13" ht="16.5" x14ac:dyDescent="0.3">
      <c r="B2"/>
      <c r="C2"/>
      <c r="D2"/>
      <c r="E2"/>
      <c r="F2"/>
      <c r="G2"/>
      <c r="H2"/>
      <c r="I2"/>
      <c r="J2"/>
    </row>
    <row r="4" spans="1:13" ht="53.25" customHeight="1" x14ac:dyDescent="0.3">
      <c r="B4" s="48" t="str">
        <f>+D12&amp;"_"&amp;D13&amp;"_"&amp;D14&amp;"_"&amp;D15&amp;"_"&amp;I12&amp;"_"&amp;YEAR(M4)&amp;"_"&amp;I13</f>
        <v>POR_IX_Villarrica_L3_Normal_2019_5</v>
      </c>
      <c r="C4" s="48"/>
      <c r="D4" s="48"/>
      <c r="E4" s="48"/>
      <c r="F4" s="48"/>
      <c r="G4" s="48"/>
      <c r="H4" s="48"/>
      <c r="I4" s="48"/>
      <c r="J4" s="48"/>
      <c r="M4" s="6">
        <v>43466</v>
      </c>
    </row>
    <row r="5" spans="1:13" s="1" customFormat="1" ht="15.75" x14ac:dyDescent="0.3">
      <c r="A5" s="7"/>
      <c r="B5"/>
      <c r="C5"/>
      <c r="D5"/>
      <c r="E5"/>
      <c r="F5"/>
      <c r="G5"/>
      <c r="H5"/>
      <c r="I5"/>
      <c r="J5"/>
    </row>
    <row r="6" spans="1:13" s="1" customFormat="1" ht="15.75" x14ac:dyDescent="0.3">
      <c r="A6" s="7"/>
      <c r="B6"/>
      <c r="C6"/>
      <c r="D6"/>
      <c r="E6"/>
      <c r="F6"/>
      <c r="G6"/>
      <c r="H6"/>
      <c r="I6"/>
      <c r="J6"/>
    </row>
    <row r="7" spans="1:13" s="1" customFormat="1" ht="15.75" x14ac:dyDescent="0.3">
      <c r="A7" s="7"/>
      <c r="B7"/>
      <c r="C7"/>
      <c r="D7"/>
      <c r="E7"/>
      <c r="F7"/>
      <c r="G7"/>
      <c r="H7"/>
      <c r="I7"/>
      <c r="J7"/>
    </row>
    <row r="8" spans="1:13" s="1" customFormat="1" ht="15.75" x14ac:dyDescent="0.3">
      <c r="A8" s="7"/>
      <c r="B8"/>
      <c r="C8"/>
      <c r="D8"/>
      <c r="E8"/>
      <c r="F8"/>
      <c r="G8"/>
      <c r="H8"/>
      <c r="I8"/>
      <c r="J8"/>
    </row>
    <row r="9" spans="1:13" s="1" customFormat="1" ht="15.75" x14ac:dyDescent="0.3">
      <c r="A9" s="7"/>
      <c r="B9"/>
      <c r="C9"/>
      <c r="D9"/>
      <c r="E9"/>
      <c r="F9"/>
      <c r="G9"/>
      <c r="H9"/>
      <c r="I9"/>
      <c r="J9"/>
    </row>
    <row r="10" spans="1:13" ht="16.5" x14ac:dyDescent="0.3">
      <c r="B10"/>
      <c r="C10"/>
      <c r="D10"/>
      <c r="E10"/>
      <c r="F10"/>
      <c r="G10"/>
      <c r="H10"/>
      <c r="I10"/>
      <c r="J10"/>
    </row>
    <row r="11" spans="1:13" ht="16.5" x14ac:dyDescent="0.3">
      <c r="B11"/>
      <c r="C11"/>
      <c r="D11"/>
      <c r="E11"/>
      <c r="F11"/>
      <c r="G11"/>
      <c r="H11"/>
      <c r="I11"/>
      <c r="J11"/>
    </row>
    <row r="12" spans="1:13" ht="16.5" x14ac:dyDescent="0.3">
      <c r="B12" s="50" t="s">
        <v>0</v>
      </c>
      <c r="C12" s="50"/>
      <c r="D12" s="49" t="s">
        <v>1</v>
      </c>
      <c r="E12" s="49"/>
      <c r="G12" s="50" t="s">
        <v>2</v>
      </c>
      <c r="H12" s="50"/>
      <c r="I12" s="49" t="s">
        <v>3</v>
      </c>
      <c r="J12" s="49"/>
    </row>
    <row r="13" spans="1:13" x14ac:dyDescent="0.3">
      <c r="B13" s="50" t="s">
        <v>4</v>
      </c>
      <c r="C13" s="50"/>
      <c r="D13" s="49" t="s">
        <v>5</v>
      </c>
      <c r="E13" s="49"/>
      <c r="G13" s="50" t="s">
        <v>6</v>
      </c>
      <c r="H13" s="50"/>
      <c r="I13" s="49">
        <v>5</v>
      </c>
      <c r="J13" s="49"/>
    </row>
    <row r="14" spans="1:13" x14ac:dyDescent="0.3">
      <c r="B14" s="50" t="s">
        <v>7</v>
      </c>
      <c r="C14" s="50"/>
      <c r="D14" s="49" t="s">
        <v>8</v>
      </c>
      <c r="E14" s="49"/>
    </row>
    <row r="15" spans="1:13" ht="16.5" x14ac:dyDescent="0.3">
      <c r="B15" s="50" t="s">
        <v>9</v>
      </c>
      <c r="C15" s="50"/>
      <c r="D15" s="49" t="s">
        <v>10</v>
      </c>
      <c r="E15" s="49"/>
    </row>
    <row r="16" spans="1:13" ht="16.5" x14ac:dyDescent="0.3">
      <c r="B16" s="10"/>
      <c r="C16" s="10"/>
    </row>
    <row r="17" spans="2:10" x14ac:dyDescent="0.3">
      <c r="B17" s="50" t="s">
        <v>11</v>
      </c>
      <c r="C17" s="50"/>
      <c r="D17" s="45">
        <v>43777</v>
      </c>
      <c r="F17" s="12" t="s">
        <v>12</v>
      </c>
      <c r="G17" s="51" t="s">
        <v>13</v>
      </c>
      <c r="H17" s="51"/>
      <c r="I17" s="51"/>
      <c r="J17" s="51"/>
    </row>
    <row r="18" spans="2:10" ht="16.5" x14ac:dyDescent="0.3">
      <c r="B18" s="50" t="s">
        <v>14</v>
      </c>
      <c r="C18" s="50"/>
      <c r="D18" s="45">
        <v>43777</v>
      </c>
      <c r="F18" s="12" t="s">
        <v>15</v>
      </c>
      <c r="G18" s="51" t="s">
        <v>16</v>
      </c>
      <c r="H18" s="51"/>
      <c r="I18" s="51"/>
      <c r="J18" s="51"/>
    </row>
    <row r="22" spans="2:10" ht="16.5" x14ac:dyDescent="0.3">
      <c r="F22" s="13"/>
    </row>
  </sheetData>
  <mergeCells count="17">
    <mergeCell ref="B18:C18"/>
    <mergeCell ref="G18:J18"/>
    <mergeCell ref="B14:C14"/>
    <mergeCell ref="D14:E14"/>
    <mergeCell ref="B15:C15"/>
    <mergeCell ref="D15:E15"/>
    <mergeCell ref="B17:C17"/>
    <mergeCell ref="G17:J17"/>
    <mergeCell ref="B4:J4"/>
    <mergeCell ref="I12:J12"/>
    <mergeCell ref="B13:C13"/>
    <mergeCell ref="D13:E13"/>
    <mergeCell ref="G13:H13"/>
    <mergeCell ref="I13:J13"/>
    <mergeCell ref="B12:C12"/>
    <mergeCell ref="D12:E12"/>
    <mergeCell ref="G12:H12"/>
  </mergeCells>
  <conditionalFormatting sqref="G18:J18">
    <cfRule type="expression" dxfId="55" priority="19">
      <formula>G18=""</formula>
    </cfRule>
  </conditionalFormatting>
  <conditionalFormatting sqref="G17:J17">
    <cfRule type="expression" dxfId="54" priority="28">
      <formula>G17=""</formula>
    </cfRule>
  </conditionalFormatting>
  <conditionalFormatting sqref="I13:J13">
    <cfRule type="expression" dxfId="53" priority="33">
      <formula>I13=""</formula>
    </cfRule>
  </conditionalFormatting>
  <conditionalFormatting sqref="I12:J12">
    <cfRule type="expression" dxfId="52" priority="34">
      <formula>I12=""</formula>
    </cfRule>
  </conditionalFormatting>
  <conditionalFormatting sqref="D15:E15">
    <cfRule type="expression" dxfId="51" priority="35">
      <formula>D15=""</formula>
    </cfRule>
  </conditionalFormatting>
  <conditionalFormatting sqref="D14:E14">
    <cfRule type="expression" dxfId="50" priority="36">
      <formula>D14=""</formula>
    </cfRule>
  </conditionalFormatting>
  <conditionalFormatting sqref="D13:E13">
    <cfRule type="expression" dxfId="49" priority="37">
      <formula>D13=""</formula>
    </cfRule>
  </conditionalFormatting>
  <conditionalFormatting sqref="D12:E12">
    <cfRule type="expression" dxfId="48" priority="38">
      <formula>D12=""</formula>
    </cfRule>
  </conditionalFormatting>
  <conditionalFormatting sqref="D17">
    <cfRule type="expression" dxfId="47" priority="2">
      <formula>D17=""</formula>
    </cfRule>
  </conditionalFormatting>
  <conditionalFormatting sqref="D18">
    <cfRule type="expression" dxfId="46" priority="1">
      <formula>D18=""</formula>
    </cfRule>
  </conditionalFormatting>
  <printOptions horizontalCentered="1"/>
  <pageMargins left="0.70833330000000005" right="0.70833330000000005" top="0.74791660000000004" bottom="0.74791660000000004" header="0.3152778" footer="0.3152778"/>
  <pageSetup paperSize="120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rgb="FFFFC000"/>
    <pageSetUpPr fitToPage="1"/>
  </sheetPr>
  <dimension ref="A1:Q37"/>
  <sheetViews>
    <sheetView topLeftCell="A10" zoomScale="80" zoomScaleNormal="80" workbookViewId="0">
      <selection activeCell="D48" sqref="D48"/>
    </sheetView>
  </sheetViews>
  <sheetFormatPr baseColWidth="10" defaultColWidth="11.44140625" defaultRowHeight="14.4" x14ac:dyDescent="0.3"/>
  <cols>
    <col min="1" max="1" width="3.33203125" customWidth="1"/>
    <col min="2" max="2" width="22.88671875" style="5" customWidth="1"/>
    <col min="3" max="3" width="20" style="5" customWidth="1"/>
    <col min="4" max="4" width="20" style="14" customWidth="1"/>
    <col min="5" max="8" width="15.109375" style="5" customWidth="1"/>
    <col min="9" max="9" width="16.109375" style="5" bestFit="1" customWidth="1"/>
    <col min="10" max="10" width="26.6640625" style="4" bestFit="1" customWidth="1"/>
    <col min="11" max="11" width="11.44140625" style="4"/>
    <col min="12" max="12" width="12" style="4" hidden="1" customWidth="1"/>
    <col min="13" max="13" width="15.44140625" style="4" hidden="1" customWidth="1"/>
    <col min="14" max="17" width="0" style="4" hidden="1" customWidth="1"/>
    <col min="18" max="16384" width="11.44140625" style="4"/>
  </cols>
  <sheetData>
    <row r="1" spans="1:12" ht="16.5" x14ac:dyDescent="0.3">
      <c r="B1" s="4"/>
      <c r="D1" s="5"/>
      <c r="H1" s="4"/>
      <c r="I1" s="4"/>
    </row>
    <row r="2" spans="1:12" ht="22.2" x14ac:dyDescent="0.45">
      <c r="B2" s="52" t="s">
        <v>17</v>
      </c>
      <c r="C2" s="52"/>
      <c r="D2" s="52"/>
      <c r="E2" s="52"/>
      <c r="F2" s="52"/>
      <c r="G2" s="52"/>
      <c r="H2" s="52"/>
      <c r="I2" s="52"/>
      <c r="J2" s="52"/>
    </row>
    <row r="3" spans="1:12" ht="16.5" x14ac:dyDescent="0.3">
      <c r="L3" s="15"/>
    </row>
    <row r="4" spans="1:12" s="2" customFormat="1" ht="18" x14ac:dyDescent="0.35">
      <c r="A4" s="16"/>
      <c r="B4" s="17" t="s">
        <v>18</v>
      </c>
      <c r="C4" s="53" t="str">
        <f>+D8&amp;"_"&amp;D9&amp;"_"&amp;D10&amp;"_"&amp;D11&amp;"_"&amp;I8&amp;"_"&amp;YEAR(L4)&amp;"_"&amp;I11</f>
        <v>POR_IX_Villarrica_L3_Normal_2019_5</v>
      </c>
      <c r="D4" s="53"/>
      <c r="E4" s="53"/>
      <c r="F4" s="53"/>
      <c r="G4" s="53"/>
      <c r="H4" s="53"/>
      <c r="I4" s="53"/>
      <c r="J4" s="53"/>
      <c r="L4" s="6">
        <v>43466</v>
      </c>
    </row>
    <row r="5" spans="1:12" ht="16.5" x14ac:dyDescent="0.3">
      <c r="B5" s="4"/>
      <c r="D5" s="5"/>
      <c r="H5" s="4"/>
      <c r="I5" s="4"/>
    </row>
    <row r="6" spans="1:12" ht="16.2" x14ac:dyDescent="0.35">
      <c r="B6" s="18" t="s">
        <v>19</v>
      </c>
      <c r="D6" s="5"/>
      <c r="H6" s="4"/>
      <c r="I6" s="4"/>
    </row>
    <row r="7" spans="1:12" ht="9" customHeight="1" x14ac:dyDescent="0.35">
      <c r="B7" s="18"/>
      <c r="D7" s="5"/>
      <c r="H7" s="4"/>
      <c r="I7" s="4"/>
    </row>
    <row r="8" spans="1:12" ht="16.5" x14ac:dyDescent="0.3">
      <c r="B8" s="50" t="s">
        <v>0</v>
      </c>
      <c r="C8" s="50"/>
      <c r="D8" s="49" t="s">
        <v>1</v>
      </c>
      <c r="E8" s="49"/>
      <c r="F8" s="19"/>
      <c r="G8" s="50" t="s">
        <v>2</v>
      </c>
      <c r="H8" s="50"/>
      <c r="I8" s="49" t="str">
        <f>+TAPA!I12</f>
        <v>Normal</v>
      </c>
      <c r="J8" s="49"/>
    </row>
    <row r="9" spans="1:12" x14ac:dyDescent="0.3">
      <c r="B9" s="50" t="s">
        <v>4</v>
      </c>
      <c r="C9" s="50"/>
      <c r="D9" s="49" t="s">
        <v>5</v>
      </c>
      <c r="E9" s="49"/>
      <c r="F9" s="19"/>
      <c r="G9" s="50" t="s">
        <v>20</v>
      </c>
      <c r="H9" s="50"/>
      <c r="I9" s="49"/>
      <c r="J9" s="49"/>
    </row>
    <row r="10" spans="1:12" x14ac:dyDescent="0.3">
      <c r="B10" s="50" t="s">
        <v>7</v>
      </c>
      <c r="C10" s="50"/>
      <c r="D10" s="49" t="s">
        <v>8</v>
      </c>
      <c r="E10" s="49"/>
      <c r="F10" s="19"/>
      <c r="G10" s="50" t="s">
        <v>21</v>
      </c>
      <c r="H10" s="50"/>
      <c r="I10" s="49" t="s">
        <v>22</v>
      </c>
      <c r="J10" s="49"/>
    </row>
    <row r="11" spans="1:12" ht="16.5" x14ac:dyDescent="0.3">
      <c r="B11" s="50" t="s">
        <v>9</v>
      </c>
      <c r="C11" s="50"/>
      <c r="D11" s="49" t="s">
        <v>10</v>
      </c>
      <c r="E11" s="49"/>
      <c r="F11" s="19"/>
      <c r="G11" s="50" t="s">
        <v>6</v>
      </c>
      <c r="H11" s="50"/>
      <c r="I11" s="49">
        <f>+TAPA!I13</f>
        <v>5</v>
      </c>
      <c r="J11" s="49"/>
    </row>
    <row r="12" spans="1:12" ht="16.5" x14ac:dyDescent="0.3">
      <c r="B12" s="10"/>
      <c r="C12" s="10"/>
      <c r="D12" s="10"/>
      <c r="E12" s="10"/>
      <c r="F12" s="10"/>
      <c r="G12" s="10"/>
      <c r="H12" s="10"/>
      <c r="I12" s="10"/>
    </row>
    <row r="13" spans="1:12" ht="16.5" x14ac:dyDescent="0.3">
      <c r="B13" s="50" t="s">
        <v>11</v>
      </c>
      <c r="C13" s="50"/>
      <c r="D13" s="11">
        <f>+TAPA!D17</f>
        <v>43777</v>
      </c>
      <c r="E13" s="19"/>
      <c r="F13" s="19"/>
      <c r="G13"/>
      <c r="H13"/>
      <c r="I13" s="4"/>
    </row>
    <row r="14" spans="1:12" ht="16.5" x14ac:dyDescent="0.3">
      <c r="B14" s="50" t="s">
        <v>14</v>
      </c>
      <c r="C14" s="50"/>
      <c r="D14" s="11">
        <f>+TAPA!D18</f>
        <v>43777</v>
      </c>
      <c r="E14" s="19"/>
      <c r="F14" s="19"/>
      <c r="G14" s="19"/>
      <c r="H14" s="19"/>
      <c r="I14" s="4"/>
    </row>
    <row r="15" spans="1:12" ht="16.5" x14ac:dyDescent="0.3">
      <c r="B15" s="4"/>
      <c r="C15" s="4"/>
      <c r="D15" s="4"/>
      <c r="F15" s="4"/>
      <c r="G15" s="4"/>
      <c r="H15" s="4"/>
      <c r="I15" s="4"/>
    </row>
    <row r="16" spans="1:12" ht="16.2" x14ac:dyDescent="0.35">
      <c r="B16" s="18" t="s">
        <v>23</v>
      </c>
      <c r="D16" s="5"/>
      <c r="G16" s="4"/>
      <c r="H16" s="4"/>
      <c r="I16" s="4"/>
    </row>
    <row r="17" spans="2:17" ht="6.75" customHeight="1" x14ac:dyDescent="0.3">
      <c r="B17" s="4"/>
      <c r="D17" s="5"/>
      <c r="H17" s="4"/>
      <c r="I17" s="4"/>
    </row>
    <row r="18" spans="2:17" ht="16.5" x14ac:dyDescent="0.3">
      <c r="B18" s="57" t="s">
        <v>24</v>
      </c>
      <c r="C18" s="58"/>
      <c r="D18" s="54" t="s">
        <v>25</v>
      </c>
      <c r="E18" s="55"/>
      <c r="F18" s="55"/>
      <c r="G18" s="56"/>
      <c r="H18" s="4"/>
      <c r="I18" s="8" t="s">
        <v>26</v>
      </c>
      <c r="J18" s="9" t="s">
        <v>27</v>
      </c>
    </row>
    <row r="19" spans="2:17" ht="16.5" x14ac:dyDescent="0.3">
      <c r="B19" s="57" t="s">
        <v>28</v>
      </c>
      <c r="C19" s="58"/>
      <c r="D19" s="54">
        <v>400015</v>
      </c>
      <c r="E19" s="55"/>
      <c r="F19" s="55"/>
      <c r="G19" s="56"/>
      <c r="H19" s="4"/>
      <c r="I19"/>
      <c r="J19"/>
    </row>
    <row r="20" spans="2:17" x14ac:dyDescent="0.3">
      <c r="B20" s="57" t="s">
        <v>29</v>
      </c>
      <c r="C20" s="58"/>
      <c r="D20" s="54" t="s">
        <v>30</v>
      </c>
      <c r="E20" s="55"/>
      <c r="F20" s="55"/>
      <c r="G20" s="56"/>
      <c r="H20" s="4"/>
      <c r="I20" s="8" t="s">
        <v>26</v>
      </c>
      <c r="J20" s="9" t="s">
        <v>31</v>
      </c>
    </row>
    <row r="21" spans="2:17" x14ac:dyDescent="0.3">
      <c r="B21" s="57" t="s">
        <v>32</v>
      </c>
      <c r="C21" s="58"/>
      <c r="D21" s="54" t="s">
        <v>33</v>
      </c>
      <c r="E21" s="55"/>
      <c r="F21" s="55"/>
      <c r="G21" s="56"/>
      <c r="H21" s="4"/>
      <c r="I21" s="8" t="s">
        <v>26</v>
      </c>
      <c r="J21" s="9" t="s">
        <v>34</v>
      </c>
    </row>
    <row r="23" spans="2:17" ht="16.2" x14ac:dyDescent="0.35">
      <c r="B23" s="18" t="s">
        <v>35</v>
      </c>
    </row>
    <row r="24" spans="2:17" ht="6.75" customHeight="1" x14ac:dyDescent="0.3"/>
    <row r="25" spans="2:17" x14ac:dyDescent="0.3">
      <c r="B25" s="50" t="s">
        <v>36</v>
      </c>
      <c r="C25" s="50"/>
      <c r="D25" s="9">
        <v>20</v>
      </c>
      <c r="E25"/>
      <c r="F25"/>
      <c r="G25"/>
      <c r="H25"/>
      <c r="I25" s="4"/>
    </row>
    <row r="26" spans="2:17" ht="16.5" x14ac:dyDescent="0.3">
      <c r="B26" s="50" t="s">
        <v>37</v>
      </c>
      <c r="C26" s="50"/>
      <c r="D26" s="9">
        <v>20</v>
      </c>
      <c r="H26" s="4"/>
      <c r="I26" s="4"/>
    </row>
    <row r="27" spans="2:17" x14ac:dyDescent="0.3">
      <c r="B27" s="50" t="s">
        <v>38</v>
      </c>
      <c r="C27" s="50"/>
      <c r="D27" s="9">
        <v>21</v>
      </c>
      <c r="H27" s="4"/>
      <c r="I27" s="4"/>
    </row>
    <row r="28" spans="2:17" ht="16.5" x14ac:dyDescent="0.3">
      <c r="B28" s="4"/>
      <c r="D28" s="5"/>
      <c r="H28" s="4"/>
      <c r="I28" s="4"/>
    </row>
    <row r="29" spans="2:17" ht="18" x14ac:dyDescent="0.35">
      <c r="B29" s="18" t="s">
        <v>39</v>
      </c>
      <c r="D29" s="5"/>
      <c r="H29" s="4"/>
      <c r="I29" s="4"/>
    </row>
    <row r="30" spans="2:17" ht="7.5" customHeight="1" x14ac:dyDescent="0.3">
      <c r="B30" s="4"/>
      <c r="D30" s="5"/>
      <c r="H30" s="4"/>
      <c r="I30" s="4"/>
    </row>
    <row r="31" spans="2:17" ht="30.75" customHeight="1" x14ac:dyDescent="0.3">
      <c r="B31" s="20" t="s">
        <v>40</v>
      </c>
      <c r="C31" s="20" t="s">
        <v>41</v>
      </c>
      <c r="D31" s="20" t="s">
        <v>42</v>
      </c>
      <c r="E31" s="61" t="s">
        <v>43</v>
      </c>
      <c r="F31" s="61"/>
      <c r="G31" s="61" t="s">
        <v>44</v>
      </c>
      <c r="H31" s="61"/>
      <c r="I31" s="20" t="s">
        <v>45</v>
      </c>
      <c r="J31" s="20" t="s">
        <v>46</v>
      </c>
      <c r="L31" s="21" t="s">
        <v>47</v>
      </c>
      <c r="M31" s="22"/>
      <c r="N31" s="22"/>
      <c r="O31" s="22" t="s">
        <v>48</v>
      </c>
      <c r="P31" s="22" t="s">
        <v>49</v>
      </c>
      <c r="Q31" s="22" t="s">
        <v>50</v>
      </c>
    </row>
    <row r="32" spans="2:17" x14ac:dyDescent="0.3">
      <c r="B32" s="23" t="s">
        <v>51</v>
      </c>
      <c r="C32" s="23" t="s">
        <v>52</v>
      </c>
      <c r="D32" s="24">
        <v>14.56</v>
      </c>
      <c r="E32" s="59" t="s">
        <v>53</v>
      </c>
      <c r="F32" s="60"/>
      <c r="G32" s="59" t="s">
        <v>54</v>
      </c>
      <c r="H32" s="60"/>
      <c r="I32" s="23">
        <v>1</v>
      </c>
      <c r="J32" s="23" t="s">
        <v>55</v>
      </c>
      <c r="L32" s="21">
        <f>+ROUND(M32,2)</f>
        <v>12.33</v>
      </c>
      <c r="M32" s="22">
        <f>+N32/1000</f>
        <v>12.327209353000001</v>
      </c>
      <c r="N32" s="22">
        <v>12327.209353</v>
      </c>
      <c r="O32" s="25">
        <v>14.6</v>
      </c>
      <c r="P32" s="22">
        <v>2.23</v>
      </c>
      <c r="Q32" s="26">
        <f t="shared" ref="Q32:Q37" si="0">+P32+L32</f>
        <v>14.56</v>
      </c>
    </row>
    <row r="33" spans="2:17" x14ac:dyDescent="0.3">
      <c r="B33" s="23" t="s">
        <v>51</v>
      </c>
      <c r="C33" s="23" t="s">
        <v>56</v>
      </c>
      <c r="D33" s="24">
        <v>14.34</v>
      </c>
      <c r="E33" s="59" t="s">
        <v>54</v>
      </c>
      <c r="F33" s="60"/>
      <c r="G33" s="59" t="s">
        <v>53</v>
      </c>
      <c r="H33" s="60"/>
      <c r="I33" s="23">
        <v>1</v>
      </c>
      <c r="J33" s="23" t="s">
        <v>55</v>
      </c>
      <c r="L33" s="21">
        <f t="shared" ref="L33:L36" si="1">+ROUND(M33,2)</f>
        <v>12.11</v>
      </c>
      <c r="M33" s="22">
        <f t="shared" ref="M33:M37" si="2">+N33/1000</f>
        <v>12.11403477</v>
      </c>
      <c r="N33" s="22">
        <v>12114.03477</v>
      </c>
      <c r="O33" s="25">
        <v>14.4</v>
      </c>
      <c r="P33" s="22">
        <v>2.23</v>
      </c>
      <c r="Q33" s="26">
        <f t="shared" si="0"/>
        <v>14.34</v>
      </c>
    </row>
    <row r="34" spans="2:17" x14ac:dyDescent="0.3">
      <c r="B34" s="23" t="s">
        <v>57</v>
      </c>
      <c r="C34" s="23" t="s">
        <v>52</v>
      </c>
      <c r="D34" s="24">
        <v>12.88</v>
      </c>
      <c r="E34" s="59" t="s">
        <v>53</v>
      </c>
      <c r="F34" s="60"/>
      <c r="G34" s="59" t="s">
        <v>54</v>
      </c>
      <c r="H34" s="60"/>
      <c r="I34" s="23">
        <v>2</v>
      </c>
      <c r="J34" s="23" t="s">
        <v>55</v>
      </c>
      <c r="L34" s="21">
        <f t="shared" si="1"/>
        <v>12.88</v>
      </c>
      <c r="M34" s="22">
        <f t="shared" si="2"/>
        <v>12.880989983999999</v>
      </c>
      <c r="N34" s="22">
        <v>12880.989984</v>
      </c>
      <c r="O34" s="27">
        <v>12.25</v>
      </c>
      <c r="P34" s="22">
        <v>0</v>
      </c>
      <c r="Q34" s="22">
        <f t="shared" si="0"/>
        <v>12.88</v>
      </c>
    </row>
    <row r="35" spans="2:17" x14ac:dyDescent="0.3">
      <c r="B35" s="23" t="s">
        <v>57</v>
      </c>
      <c r="C35" s="23" t="s">
        <v>56</v>
      </c>
      <c r="D35" s="24">
        <v>13.35</v>
      </c>
      <c r="E35" s="59" t="s">
        <v>54</v>
      </c>
      <c r="F35" s="60"/>
      <c r="G35" s="59" t="s">
        <v>53</v>
      </c>
      <c r="H35" s="60"/>
      <c r="I35" s="23">
        <v>2</v>
      </c>
      <c r="J35" s="23" t="s">
        <v>55</v>
      </c>
      <c r="L35" s="21">
        <f t="shared" si="1"/>
        <v>13.35</v>
      </c>
      <c r="M35" s="22">
        <f t="shared" si="2"/>
        <v>13.34784</v>
      </c>
      <c r="N35" s="22">
        <v>13347.84</v>
      </c>
      <c r="O35" s="25">
        <v>13.4</v>
      </c>
      <c r="P35" s="22">
        <v>0</v>
      </c>
      <c r="Q35" s="22">
        <f t="shared" si="0"/>
        <v>13.35</v>
      </c>
    </row>
    <row r="36" spans="2:17" x14ac:dyDescent="0.3">
      <c r="B36" s="23" t="s">
        <v>58</v>
      </c>
      <c r="C36" s="23" t="s">
        <v>52</v>
      </c>
      <c r="D36" s="24">
        <v>10.130000000000001</v>
      </c>
      <c r="E36" s="59" t="s">
        <v>53</v>
      </c>
      <c r="F36" s="60"/>
      <c r="G36" s="59" t="s">
        <v>54</v>
      </c>
      <c r="H36" s="60"/>
      <c r="I36" s="23">
        <v>3</v>
      </c>
      <c r="J36" s="23" t="s">
        <v>55</v>
      </c>
      <c r="L36" s="21">
        <f t="shared" si="1"/>
        <v>10.130000000000001</v>
      </c>
      <c r="M36" s="22">
        <f t="shared" si="2"/>
        <v>10.13302</v>
      </c>
      <c r="N36" s="22">
        <v>10133.02</v>
      </c>
      <c r="O36" s="27">
        <v>10.14</v>
      </c>
      <c r="P36" s="22">
        <v>0</v>
      </c>
      <c r="Q36" s="22">
        <f t="shared" si="0"/>
        <v>10.130000000000001</v>
      </c>
    </row>
    <row r="37" spans="2:17" x14ac:dyDescent="0.3">
      <c r="B37" s="23" t="s">
        <v>58</v>
      </c>
      <c r="C37" s="23" t="s">
        <v>56</v>
      </c>
      <c r="D37" s="24">
        <v>9.92</v>
      </c>
      <c r="E37" s="59" t="s">
        <v>54</v>
      </c>
      <c r="F37" s="60"/>
      <c r="G37" s="59" t="s">
        <v>53</v>
      </c>
      <c r="H37" s="60"/>
      <c r="I37" s="23">
        <v>3</v>
      </c>
      <c r="J37" s="23" t="s">
        <v>55</v>
      </c>
      <c r="L37" s="21">
        <f>+ROUND(M37,2)</f>
        <v>9.92</v>
      </c>
      <c r="M37" s="22">
        <f t="shared" si="2"/>
        <v>9.9198500000000003</v>
      </c>
      <c r="N37" s="22">
        <v>9919.85</v>
      </c>
      <c r="O37" s="27">
        <v>9.93</v>
      </c>
      <c r="P37" s="22">
        <v>0</v>
      </c>
      <c r="Q37" s="22">
        <f t="shared" si="0"/>
        <v>9.92</v>
      </c>
    </row>
  </sheetData>
  <mergeCells count="45">
    <mergeCell ref="E31:F31"/>
    <mergeCell ref="G31:H31"/>
    <mergeCell ref="G32:H32"/>
    <mergeCell ref="G33:H33"/>
    <mergeCell ref="E33:F33"/>
    <mergeCell ref="E32:F32"/>
    <mergeCell ref="E37:F37"/>
    <mergeCell ref="G37:H37"/>
    <mergeCell ref="E34:F34"/>
    <mergeCell ref="G34:H34"/>
    <mergeCell ref="E35:F35"/>
    <mergeCell ref="G35:H35"/>
    <mergeCell ref="E36:F36"/>
    <mergeCell ref="G36:H36"/>
    <mergeCell ref="B27:C27"/>
    <mergeCell ref="B18:C18"/>
    <mergeCell ref="B19:C19"/>
    <mergeCell ref="B20:C20"/>
    <mergeCell ref="B21:C21"/>
    <mergeCell ref="D21:G21"/>
    <mergeCell ref="B25:C25"/>
    <mergeCell ref="B26:C26"/>
    <mergeCell ref="D18:G18"/>
    <mergeCell ref="D19:G19"/>
    <mergeCell ref="D20:G20"/>
    <mergeCell ref="B2:J2"/>
    <mergeCell ref="C4:J4"/>
    <mergeCell ref="B8:C8"/>
    <mergeCell ref="D10:E10"/>
    <mergeCell ref="G10:H10"/>
    <mergeCell ref="I10:J10"/>
    <mergeCell ref="D8:E8"/>
    <mergeCell ref="G8:H8"/>
    <mergeCell ref="I8:J8"/>
    <mergeCell ref="B9:C9"/>
    <mergeCell ref="D9:E9"/>
    <mergeCell ref="G9:H9"/>
    <mergeCell ref="I9:J9"/>
    <mergeCell ref="B10:C10"/>
    <mergeCell ref="I11:J11"/>
    <mergeCell ref="B14:C14"/>
    <mergeCell ref="B13:C13"/>
    <mergeCell ref="B11:C11"/>
    <mergeCell ref="D11:E11"/>
    <mergeCell ref="G11:H11"/>
  </mergeCells>
  <conditionalFormatting sqref="D13:D14">
    <cfRule type="expression" dxfId="45" priority="4">
      <formula>D13=""</formula>
    </cfRule>
  </conditionalFormatting>
  <conditionalFormatting sqref="D27">
    <cfRule type="expression" dxfId="44" priority="10">
      <formula>D27=""</formula>
    </cfRule>
  </conditionalFormatting>
  <conditionalFormatting sqref="D26">
    <cfRule type="expression" dxfId="43" priority="16">
      <formula>D26=""</formula>
    </cfRule>
  </conditionalFormatting>
  <conditionalFormatting sqref="D25">
    <cfRule type="expression" dxfId="42" priority="23">
      <formula>D25=""</formula>
    </cfRule>
  </conditionalFormatting>
  <conditionalFormatting sqref="I33:I37">
    <cfRule type="expression" dxfId="41" priority="28">
      <formula>I33=""</formula>
    </cfRule>
  </conditionalFormatting>
  <conditionalFormatting sqref="I32">
    <cfRule type="expression" dxfId="40" priority="30">
      <formula>I32=""</formula>
    </cfRule>
  </conditionalFormatting>
  <conditionalFormatting sqref="J18">
    <cfRule type="expression" dxfId="39" priority="37">
      <formula>J18=""</formula>
    </cfRule>
  </conditionalFormatting>
  <conditionalFormatting sqref="D18:G18">
    <cfRule type="expression" dxfId="38" priority="38">
      <formula>D18=""</formula>
    </cfRule>
  </conditionalFormatting>
  <conditionalFormatting sqref="J33:J37">
    <cfRule type="expression" dxfId="37" priority="39">
      <formula>J33=""</formula>
    </cfRule>
  </conditionalFormatting>
  <conditionalFormatting sqref="B33:C37">
    <cfRule type="expression" dxfId="36" priority="40">
      <formula>B33=""</formula>
    </cfRule>
  </conditionalFormatting>
  <conditionalFormatting sqref="D21:G21">
    <cfRule type="expression" dxfId="35" priority="41">
      <formula>D21=""</formula>
    </cfRule>
  </conditionalFormatting>
  <conditionalFormatting sqref="D20:G20">
    <cfRule type="expression" dxfId="34" priority="42">
      <formula>D20=""</formula>
    </cfRule>
  </conditionalFormatting>
  <conditionalFormatting sqref="D19:G19">
    <cfRule type="expression" dxfId="33" priority="43">
      <formula>D19=""</formula>
    </cfRule>
  </conditionalFormatting>
  <conditionalFormatting sqref="J21">
    <cfRule type="expression" dxfId="32" priority="44">
      <formula>J21=""</formula>
    </cfRule>
  </conditionalFormatting>
  <conditionalFormatting sqref="J20">
    <cfRule type="expression" dxfId="31" priority="45">
      <formula>J20=""</formula>
    </cfRule>
  </conditionalFormatting>
  <conditionalFormatting sqref="J32">
    <cfRule type="expression" dxfId="30" priority="46">
      <formula>J32=""</formula>
    </cfRule>
  </conditionalFormatting>
  <conditionalFormatting sqref="B32:C32">
    <cfRule type="expression" dxfId="29" priority="47">
      <formula>B32=""</formula>
    </cfRule>
  </conditionalFormatting>
  <conditionalFormatting sqref="I11:J11">
    <cfRule type="expression" dxfId="28" priority="48">
      <formula>I11=""</formula>
    </cfRule>
  </conditionalFormatting>
  <conditionalFormatting sqref="I10:J10">
    <cfRule type="expression" dxfId="27" priority="49">
      <formula>I10=""</formula>
    </cfRule>
  </conditionalFormatting>
  <conditionalFormatting sqref="I9:J9">
    <cfRule type="expression" dxfId="26" priority="50">
      <formula>I9=""</formula>
    </cfRule>
  </conditionalFormatting>
  <conditionalFormatting sqref="D9:E9">
    <cfRule type="expression" dxfId="25" priority="51">
      <formula>D9=""</formula>
    </cfRule>
  </conditionalFormatting>
  <conditionalFormatting sqref="I8:J8">
    <cfRule type="expression" dxfId="24" priority="52">
      <formula>I8=""</formula>
    </cfRule>
  </conditionalFormatting>
  <conditionalFormatting sqref="D11:E11">
    <cfRule type="expression" dxfId="23" priority="53">
      <formula>D11=""</formula>
    </cfRule>
  </conditionalFormatting>
  <conditionalFormatting sqref="D10:E10">
    <cfRule type="expression" dxfId="22" priority="54">
      <formula>D10=""</formula>
    </cfRule>
  </conditionalFormatting>
  <conditionalFormatting sqref="D8:E8">
    <cfRule type="expression" dxfId="21" priority="55">
      <formula>D8=""</formula>
    </cfRule>
  </conditionalFormatting>
  <dataValidations count="1">
    <dataValidation allowBlank="1" showInputMessage="1" showErrorMessage="1" prompt="Origen y Destino como LOCALIDAD" sqref="E31:F31"/>
  </dataValidations>
  <printOptions horizontalCentered="1"/>
  <pageMargins left="0.70833330000000005" right="0.70833330000000005" top="0.74791660000000004" bottom="0.74791660000000004" header="0.3152778" footer="0.3152778"/>
  <pageSetup paperSize="297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2:J57"/>
  <sheetViews>
    <sheetView topLeftCell="A11" zoomScale="90" zoomScaleNormal="90" zoomScaleSheetLayoutView="55" workbookViewId="0">
      <selection activeCell="L32" sqref="L32"/>
    </sheetView>
  </sheetViews>
  <sheetFormatPr baseColWidth="10" defaultRowHeight="14.4" x14ac:dyDescent="0.3"/>
  <cols>
    <col min="1" max="1" width="4.6640625" customWidth="1"/>
    <col min="2" max="2" width="23.33203125" customWidth="1"/>
    <col min="3" max="9" width="15.6640625" customWidth="1"/>
  </cols>
  <sheetData>
    <row r="2" spans="2:9" ht="22.2" x14ac:dyDescent="0.3">
      <c r="B2" s="62" t="str">
        <f>"PROGRAMA DE OPERACIÓN DEL SERVICIO ("&amp;B7&amp;" - "&amp;C7&amp;")"</f>
        <v>PROGRAMA DE OPERACIÓN DEL SERVICIO (3A - Ida)</v>
      </c>
      <c r="C2" s="62"/>
      <c r="D2" s="62"/>
      <c r="E2" s="62"/>
      <c r="F2" s="62"/>
      <c r="G2" s="62"/>
      <c r="H2" s="62"/>
      <c r="I2" s="62"/>
    </row>
    <row r="4" spans="2:9" s="3" customFormat="1" x14ac:dyDescent="0.3">
      <c r="B4" s="3" t="s">
        <v>59</v>
      </c>
    </row>
    <row r="6" spans="2:9" x14ac:dyDescent="0.3">
      <c r="B6" s="28" t="s">
        <v>40</v>
      </c>
      <c r="C6" s="28" t="s">
        <v>41</v>
      </c>
      <c r="D6" s="28" t="s">
        <v>43</v>
      </c>
      <c r="E6" s="28" t="s">
        <v>44</v>
      </c>
      <c r="F6" s="28" t="s">
        <v>60</v>
      </c>
      <c r="G6" s="29"/>
    </row>
    <row r="7" spans="2:9" x14ac:dyDescent="0.3">
      <c r="B7" s="30" t="s">
        <v>51</v>
      </c>
      <c r="C7" s="30" t="s">
        <v>52</v>
      </c>
      <c r="D7" s="30" t="str">
        <f>+VLOOKUP(B7,'Operador L3'!B32:H37,4,0)</f>
        <v>Relún</v>
      </c>
      <c r="E7" s="30" t="str">
        <f>+VLOOKUP(B7,'Operador L3'!B32:H37,6,0)</f>
        <v>Centro</v>
      </c>
      <c r="F7" s="30" t="str">
        <f>+TAPA!I12</f>
        <v>Normal</v>
      </c>
      <c r="G7" s="29"/>
    </row>
    <row r="9" spans="2:9" s="3" customFormat="1" x14ac:dyDescent="0.3">
      <c r="B9" s="3" t="s">
        <v>61</v>
      </c>
    </row>
    <row r="11" spans="2:9" ht="22.5" customHeight="1" x14ac:dyDescent="0.3">
      <c r="B11" s="63" t="s">
        <v>62</v>
      </c>
      <c r="C11" s="63" t="s">
        <v>63</v>
      </c>
      <c r="D11" s="64">
        <f>+TAPA!D17</f>
        <v>43777</v>
      </c>
      <c r="E11" s="65"/>
    </row>
    <row r="12" spans="2:9" ht="28.8" x14ac:dyDescent="0.3">
      <c r="B12" s="63"/>
      <c r="C12" s="63"/>
      <c r="D12" s="32" t="s">
        <v>64</v>
      </c>
      <c r="E12" s="32" t="s">
        <v>65</v>
      </c>
    </row>
    <row r="13" spans="2:9" ht="15.75" customHeight="1" x14ac:dyDescent="0.3">
      <c r="B13" s="33">
        <v>0</v>
      </c>
      <c r="C13" s="34" t="s">
        <v>66</v>
      </c>
      <c r="D13" s="35"/>
      <c r="E13" s="36"/>
    </row>
    <row r="14" spans="2:9" ht="15.6" x14ac:dyDescent="0.3">
      <c r="B14" s="37">
        <v>1</v>
      </c>
      <c r="C14" s="31" t="s">
        <v>67</v>
      </c>
      <c r="D14" s="38"/>
      <c r="E14" s="38"/>
    </row>
    <row r="15" spans="2:9" ht="15.6" x14ac:dyDescent="0.3">
      <c r="B15" s="33">
        <v>2</v>
      </c>
      <c r="C15" s="34" t="s">
        <v>68</v>
      </c>
      <c r="D15" s="35"/>
      <c r="E15" s="35"/>
    </row>
    <row r="16" spans="2:9" ht="15.6" x14ac:dyDescent="0.3">
      <c r="B16" s="37">
        <v>3</v>
      </c>
      <c r="C16" s="31" t="s">
        <v>69</v>
      </c>
      <c r="D16" s="38"/>
      <c r="E16" s="38"/>
    </row>
    <row r="17" spans="2:5" ht="15.6" x14ac:dyDescent="0.3">
      <c r="B17" s="33">
        <v>4</v>
      </c>
      <c r="C17" s="34" t="s">
        <v>70</v>
      </c>
      <c r="D17" s="35"/>
      <c r="E17" s="35"/>
    </row>
    <row r="18" spans="2:5" ht="15.6" x14ac:dyDescent="0.3">
      <c r="B18" s="37">
        <v>5</v>
      </c>
      <c r="C18" s="31" t="s">
        <v>71</v>
      </c>
      <c r="D18" s="38"/>
      <c r="E18" s="38"/>
    </row>
    <row r="19" spans="2:5" ht="15.6" x14ac:dyDescent="0.3">
      <c r="B19" s="33">
        <v>6</v>
      </c>
      <c r="C19" s="34" t="s">
        <v>72</v>
      </c>
      <c r="D19" s="39"/>
      <c r="E19" s="35"/>
    </row>
    <row r="20" spans="2:5" ht="15.6" x14ac:dyDescent="0.3">
      <c r="B20" s="37">
        <v>7</v>
      </c>
      <c r="C20" s="31" t="s">
        <v>73</v>
      </c>
      <c r="D20" s="40"/>
      <c r="E20" s="46"/>
    </row>
    <row r="21" spans="2:5" ht="15.6" x14ac:dyDescent="0.3">
      <c r="B21" s="33">
        <v>8</v>
      </c>
      <c r="C21" s="34" t="s">
        <v>75</v>
      </c>
      <c r="D21" s="41" t="s">
        <v>76</v>
      </c>
      <c r="E21" s="47">
        <v>0</v>
      </c>
    </row>
    <row r="22" spans="2:5" ht="15.6" x14ac:dyDescent="0.3">
      <c r="B22" s="37">
        <v>9</v>
      </c>
      <c r="C22" s="31" t="s">
        <v>77</v>
      </c>
      <c r="D22" s="40" t="s">
        <v>74</v>
      </c>
      <c r="E22" s="46">
        <v>0</v>
      </c>
    </row>
    <row r="23" spans="2:5" ht="15.6" x14ac:dyDescent="0.3">
      <c r="B23" s="33">
        <v>10</v>
      </c>
      <c r="C23" s="34" t="s">
        <v>78</v>
      </c>
      <c r="D23" s="41" t="s">
        <v>74</v>
      </c>
      <c r="E23" s="47">
        <v>0</v>
      </c>
    </row>
    <row r="24" spans="2:5" ht="15.6" x14ac:dyDescent="0.3">
      <c r="B24" s="37">
        <v>11</v>
      </c>
      <c r="C24" s="31" t="s">
        <v>79</v>
      </c>
      <c r="D24" s="40" t="s">
        <v>74</v>
      </c>
      <c r="E24" s="46">
        <v>0</v>
      </c>
    </row>
    <row r="25" spans="2:5" ht="15.6" x14ac:dyDescent="0.3">
      <c r="B25" s="33">
        <v>12</v>
      </c>
      <c r="C25" s="34" t="s">
        <v>80</v>
      </c>
      <c r="D25" s="41" t="s">
        <v>74</v>
      </c>
      <c r="E25" s="47">
        <v>0</v>
      </c>
    </row>
    <row r="26" spans="2:5" ht="15.6" x14ac:dyDescent="0.3">
      <c r="B26" s="37">
        <v>13</v>
      </c>
      <c r="C26" s="31" t="s">
        <v>81</v>
      </c>
      <c r="D26" s="40" t="s">
        <v>74</v>
      </c>
      <c r="E26" s="46">
        <v>0</v>
      </c>
    </row>
    <row r="27" spans="2:5" ht="15.6" x14ac:dyDescent="0.3">
      <c r="B27" s="33">
        <v>14</v>
      </c>
      <c r="C27" s="34" t="s">
        <v>82</v>
      </c>
      <c r="D27" s="41" t="s">
        <v>74</v>
      </c>
      <c r="E27" s="47">
        <v>0</v>
      </c>
    </row>
    <row r="28" spans="2:5" ht="15.6" x14ac:dyDescent="0.3">
      <c r="B28" s="37">
        <v>15</v>
      </c>
      <c r="C28" s="31" t="s">
        <v>83</v>
      </c>
      <c r="D28" s="40"/>
      <c r="E28" s="46"/>
    </row>
    <row r="29" spans="2:5" ht="15.6" x14ac:dyDescent="0.3">
      <c r="B29" s="33">
        <v>16</v>
      </c>
      <c r="C29" s="34" t="s">
        <v>84</v>
      </c>
      <c r="D29" s="41"/>
      <c r="E29" s="47"/>
    </row>
    <row r="30" spans="2:5" ht="15.6" x14ac:dyDescent="0.3">
      <c r="B30" s="37">
        <v>17</v>
      </c>
      <c r="C30" s="31" t="s">
        <v>85</v>
      </c>
      <c r="D30" s="40"/>
      <c r="E30" s="46"/>
    </row>
    <row r="31" spans="2:5" ht="15.6" x14ac:dyDescent="0.3">
      <c r="B31" s="33">
        <v>18</v>
      </c>
      <c r="C31" s="34" t="s">
        <v>87</v>
      </c>
      <c r="D31" s="41"/>
      <c r="E31" s="47"/>
    </row>
    <row r="32" spans="2:5" ht="15.6" x14ac:dyDescent="0.3">
      <c r="B32" s="37">
        <v>19</v>
      </c>
      <c r="C32" s="31" t="s">
        <v>88</v>
      </c>
      <c r="D32" s="40"/>
      <c r="E32" s="46"/>
    </row>
    <row r="33" spans="2:5" ht="15.6" x14ac:dyDescent="0.3">
      <c r="B33" s="33">
        <v>20</v>
      </c>
      <c r="C33" s="34" t="s">
        <v>89</v>
      </c>
      <c r="D33" s="41"/>
      <c r="E33" s="47"/>
    </row>
    <row r="34" spans="2:5" ht="15.6" x14ac:dyDescent="0.3">
      <c r="B34" s="37">
        <v>21</v>
      </c>
      <c r="C34" s="31" t="s">
        <v>90</v>
      </c>
      <c r="D34" s="38"/>
      <c r="E34" s="40"/>
    </row>
    <row r="35" spans="2:5" ht="15.6" x14ac:dyDescent="0.3">
      <c r="B35" s="33">
        <v>22</v>
      </c>
      <c r="C35" s="34" t="s">
        <v>91</v>
      </c>
      <c r="D35" s="35"/>
      <c r="E35" s="35"/>
    </row>
    <row r="36" spans="2:5" ht="15.6" x14ac:dyDescent="0.3">
      <c r="B36" s="37">
        <v>23</v>
      </c>
      <c r="C36" s="31" t="s">
        <v>92</v>
      </c>
      <c r="D36" s="38"/>
      <c r="E36" s="38"/>
    </row>
    <row r="37" spans="2:5" ht="15.6" x14ac:dyDescent="0.3">
      <c r="B37" s="33" t="s">
        <v>93</v>
      </c>
      <c r="C37" s="34"/>
      <c r="D37" s="42"/>
      <c r="E37" s="42" t="str">
        <f>+IF(SUM(E13:E36)=0,"",SUM(E13:E36))</f>
        <v/>
      </c>
    </row>
    <row r="55" spans="10:10" x14ac:dyDescent="0.3">
      <c r="J55" s="43"/>
    </row>
    <row r="56" spans="10:10" x14ac:dyDescent="0.3">
      <c r="J56" s="43"/>
    </row>
    <row r="57" spans="10:10" x14ac:dyDescent="0.3">
      <c r="J57" s="43"/>
    </row>
  </sheetData>
  <mergeCells count="4">
    <mergeCell ref="B2:I2"/>
    <mergeCell ref="B11:B12"/>
    <mergeCell ref="C11:C12"/>
    <mergeCell ref="D11:E11"/>
  </mergeCells>
  <conditionalFormatting sqref="C7:E7">
    <cfRule type="expression" dxfId="20" priority="8">
      <formula>C7=""</formula>
    </cfRule>
  </conditionalFormatting>
  <conditionalFormatting sqref="B7">
    <cfRule type="expression" dxfId="19" priority="20">
      <formula>B7=""</formula>
    </cfRule>
  </conditionalFormatting>
  <conditionalFormatting sqref="F7">
    <cfRule type="expression" dxfId="18" priority="29">
      <formula>F7=""</formula>
    </cfRule>
  </conditionalFormatting>
  <printOptions horizontalCentered="1"/>
  <pageMargins left="0.70833330000000005" right="0.70833330000000005" top="0.74791660000000004" bottom="0.74791660000000004" header="0.3152778" footer="0.3152778"/>
  <pageSetup paperSize="297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2:G37"/>
  <sheetViews>
    <sheetView topLeftCell="A12" zoomScale="90" zoomScaleNormal="90" zoomScaleSheetLayoutView="55" workbookViewId="0">
      <selection activeCell="D28" sqref="D28:E34"/>
    </sheetView>
  </sheetViews>
  <sheetFormatPr baseColWidth="10" defaultRowHeight="14.4" x14ac:dyDescent="0.3"/>
  <cols>
    <col min="1" max="1" width="4.6640625" customWidth="1"/>
    <col min="2" max="2" width="23.33203125" customWidth="1"/>
    <col min="3" max="7" width="15.6640625" customWidth="1"/>
  </cols>
  <sheetData>
    <row r="2" spans="2:7" ht="22.2" x14ac:dyDescent="0.3">
      <c r="B2" s="62" t="str">
        <f>"PROGRAMA DE OPERACIÓN DEL SERVICIO ("&amp;B7&amp;" - "&amp;C7&amp;")"</f>
        <v>PROGRAMA DE OPERACIÓN DEL SERVICIO (3A - Regreso)</v>
      </c>
      <c r="C2" s="62"/>
      <c r="D2" s="62"/>
      <c r="E2" s="62"/>
      <c r="F2" s="62"/>
      <c r="G2" s="62"/>
    </row>
    <row r="4" spans="2:7" s="3" customFormat="1" x14ac:dyDescent="0.3">
      <c r="B4" s="3" t="s">
        <v>59</v>
      </c>
    </row>
    <row r="6" spans="2:7" x14ac:dyDescent="0.3">
      <c r="B6" s="28" t="s">
        <v>40</v>
      </c>
      <c r="C6" s="28" t="s">
        <v>41</v>
      </c>
      <c r="D6" s="28" t="s">
        <v>43</v>
      </c>
      <c r="E6" s="28" t="s">
        <v>44</v>
      </c>
      <c r="F6" s="28" t="s">
        <v>60</v>
      </c>
      <c r="G6" s="29"/>
    </row>
    <row r="7" spans="2:7" x14ac:dyDescent="0.3">
      <c r="B7" s="30" t="s">
        <v>51</v>
      </c>
      <c r="C7" s="30" t="s">
        <v>56</v>
      </c>
      <c r="D7" s="30" t="str">
        <f>+VLOOKUP(B7,'Operador L3'!B32:H37,6,0)</f>
        <v>Centro</v>
      </c>
      <c r="E7" s="30" t="str">
        <f>+VLOOKUP(B7,'Operador L3'!B32:H37,4,0)</f>
        <v>Relún</v>
      </c>
      <c r="F7" s="30" t="str">
        <f>'Operador L3'!I8</f>
        <v>Normal</v>
      </c>
      <c r="G7" s="29"/>
    </row>
    <row r="9" spans="2:7" s="3" customFormat="1" x14ac:dyDescent="0.3">
      <c r="B9" s="3" t="s">
        <v>61</v>
      </c>
    </row>
    <row r="11" spans="2:7" ht="22.5" customHeight="1" x14ac:dyDescent="0.3">
      <c r="B11" s="63" t="s">
        <v>62</v>
      </c>
      <c r="C11" s="63" t="s">
        <v>63</v>
      </c>
      <c r="D11" s="64">
        <f>+TAPA!D17</f>
        <v>43777</v>
      </c>
      <c r="E11" s="65"/>
    </row>
    <row r="12" spans="2:7" ht="28.8" x14ac:dyDescent="0.3">
      <c r="B12" s="63"/>
      <c r="C12" s="63"/>
      <c r="D12" s="32" t="s">
        <v>64</v>
      </c>
      <c r="E12" s="32" t="s">
        <v>65</v>
      </c>
    </row>
    <row r="13" spans="2:7" ht="15.75" customHeight="1" x14ac:dyDescent="0.3">
      <c r="B13" s="33">
        <v>0</v>
      </c>
      <c r="C13" s="34" t="s">
        <v>66</v>
      </c>
      <c r="D13" s="41"/>
      <c r="E13" s="35"/>
    </row>
    <row r="14" spans="2:7" ht="15.6" x14ac:dyDescent="0.3">
      <c r="B14" s="37">
        <v>1</v>
      </c>
      <c r="C14" s="31" t="s">
        <v>67</v>
      </c>
      <c r="D14" s="40"/>
      <c r="E14" s="38"/>
    </row>
    <row r="15" spans="2:7" ht="15.6" x14ac:dyDescent="0.3">
      <c r="B15" s="33">
        <v>2</v>
      </c>
      <c r="C15" s="34" t="s">
        <v>68</v>
      </c>
      <c r="D15" s="41"/>
      <c r="E15" s="35"/>
    </row>
    <row r="16" spans="2:7" ht="15.6" x14ac:dyDescent="0.3">
      <c r="B16" s="37">
        <v>3</v>
      </c>
      <c r="C16" s="31" t="s">
        <v>69</v>
      </c>
      <c r="D16" s="40"/>
      <c r="E16" s="38"/>
    </row>
    <row r="17" spans="2:5" ht="15.6" x14ac:dyDescent="0.3">
      <c r="B17" s="33">
        <v>4</v>
      </c>
      <c r="C17" s="34" t="s">
        <v>70</v>
      </c>
      <c r="D17" s="41"/>
      <c r="E17" s="35"/>
    </row>
    <row r="18" spans="2:5" ht="15.6" x14ac:dyDescent="0.3">
      <c r="B18" s="37">
        <v>5</v>
      </c>
      <c r="C18" s="31" t="s">
        <v>71</v>
      </c>
      <c r="D18" s="40"/>
      <c r="E18" s="38"/>
    </row>
    <row r="19" spans="2:5" ht="15.6" x14ac:dyDescent="0.3">
      <c r="B19" s="33">
        <v>6</v>
      </c>
      <c r="C19" s="34" t="s">
        <v>72</v>
      </c>
      <c r="D19" s="41"/>
      <c r="E19" s="35"/>
    </row>
    <row r="20" spans="2:5" ht="15.6" x14ac:dyDescent="0.3">
      <c r="B20" s="37">
        <v>7</v>
      </c>
      <c r="C20" s="31" t="s">
        <v>73</v>
      </c>
      <c r="D20" s="40"/>
      <c r="E20" s="46"/>
    </row>
    <row r="21" spans="2:5" ht="15.6" x14ac:dyDescent="0.3">
      <c r="B21" s="33">
        <v>8</v>
      </c>
      <c r="C21" s="34" t="s">
        <v>75</v>
      </c>
      <c r="D21" s="41" t="s">
        <v>74</v>
      </c>
      <c r="E21" s="47">
        <v>0</v>
      </c>
    </row>
    <row r="22" spans="2:5" ht="15.6" x14ac:dyDescent="0.3">
      <c r="B22" s="37">
        <v>9</v>
      </c>
      <c r="C22" s="31" t="s">
        <v>77</v>
      </c>
      <c r="D22" s="40" t="s">
        <v>76</v>
      </c>
      <c r="E22" s="46">
        <v>0</v>
      </c>
    </row>
    <row r="23" spans="2:5" ht="15.6" x14ac:dyDescent="0.3">
      <c r="B23" s="33">
        <v>10</v>
      </c>
      <c r="C23" s="34" t="s">
        <v>78</v>
      </c>
      <c r="D23" s="41" t="s">
        <v>74</v>
      </c>
      <c r="E23" s="47">
        <v>0</v>
      </c>
    </row>
    <row r="24" spans="2:5" ht="15.6" x14ac:dyDescent="0.3">
      <c r="B24" s="37">
        <v>11</v>
      </c>
      <c r="C24" s="31" t="s">
        <v>79</v>
      </c>
      <c r="D24" s="40" t="s">
        <v>74</v>
      </c>
      <c r="E24" s="46">
        <v>0</v>
      </c>
    </row>
    <row r="25" spans="2:5" ht="15.6" x14ac:dyDescent="0.3">
      <c r="B25" s="33">
        <v>12</v>
      </c>
      <c r="C25" s="34" t="s">
        <v>80</v>
      </c>
      <c r="D25" s="41" t="s">
        <v>74</v>
      </c>
      <c r="E25" s="47">
        <v>0</v>
      </c>
    </row>
    <row r="26" spans="2:5" ht="15.6" x14ac:dyDescent="0.3">
      <c r="B26" s="37">
        <v>13</v>
      </c>
      <c r="C26" s="31" t="s">
        <v>81</v>
      </c>
      <c r="D26" s="40" t="s">
        <v>74</v>
      </c>
      <c r="E26" s="46">
        <v>0</v>
      </c>
    </row>
    <row r="27" spans="2:5" ht="15.6" x14ac:dyDescent="0.3">
      <c r="B27" s="33">
        <v>14</v>
      </c>
      <c r="C27" s="34" t="s">
        <v>82</v>
      </c>
      <c r="D27" s="41" t="s">
        <v>74</v>
      </c>
      <c r="E27" s="47">
        <v>0</v>
      </c>
    </row>
    <row r="28" spans="2:5" ht="15.6" x14ac:dyDescent="0.3">
      <c r="B28" s="37">
        <v>15</v>
      </c>
      <c r="C28" s="31" t="s">
        <v>83</v>
      </c>
      <c r="D28" s="40"/>
      <c r="E28" s="46"/>
    </row>
    <row r="29" spans="2:5" ht="15.6" x14ac:dyDescent="0.3">
      <c r="B29" s="33">
        <v>16</v>
      </c>
      <c r="C29" s="34" t="s">
        <v>84</v>
      </c>
      <c r="D29" s="41"/>
      <c r="E29" s="47"/>
    </row>
    <row r="30" spans="2:5" ht="15.6" x14ac:dyDescent="0.3">
      <c r="B30" s="37">
        <v>17</v>
      </c>
      <c r="C30" s="31" t="s">
        <v>85</v>
      </c>
      <c r="D30" s="40"/>
      <c r="E30" s="46"/>
    </row>
    <row r="31" spans="2:5" ht="15.6" x14ac:dyDescent="0.3">
      <c r="B31" s="33">
        <v>18</v>
      </c>
      <c r="C31" s="34" t="s">
        <v>87</v>
      </c>
      <c r="D31" s="41"/>
      <c r="E31" s="47"/>
    </row>
    <row r="32" spans="2:5" ht="15.6" x14ac:dyDescent="0.3">
      <c r="B32" s="37">
        <v>19</v>
      </c>
      <c r="C32" s="31" t="s">
        <v>88</v>
      </c>
      <c r="D32" s="40"/>
      <c r="E32" s="46"/>
    </row>
    <row r="33" spans="2:5" ht="15.6" x14ac:dyDescent="0.3">
      <c r="B33" s="33">
        <v>20</v>
      </c>
      <c r="C33" s="34" t="s">
        <v>89</v>
      </c>
      <c r="D33" s="41"/>
      <c r="E33" s="47"/>
    </row>
    <row r="34" spans="2:5" ht="15.6" x14ac:dyDescent="0.3">
      <c r="B34" s="37">
        <v>21</v>
      </c>
      <c r="C34" s="31" t="s">
        <v>90</v>
      </c>
      <c r="D34" s="40"/>
      <c r="E34" s="46"/>
    </row>
    <row r="35" spans="2:5" ht="15.6" x14ac:dyDescent="0.3">
      <c r="B35" s="33">
        <v>22</v>
      </c>
      <c r="C35" s="34" t="s">
        <v>91</v>
      </c>
      <c r="D35" s="41"/>
      <c r="E35" s="35"/>
    </row>
    <row r="36" spans="2:5" ht="15.6" x14ac:dyDescent="0.3">
      <c r="B36" s="37">
        <v>23</v>
      </c>
      <c r="C36" s="31" t="s">
        <v>92</v>
      </c>
      <c r="D36" s="40"/>
      <c r="E36" s="38"/>
    </row>
    <row r="37" spans="2:5" ht="15.6" x14ac:dyDescent="0.3">
      <c r="B37" s="33" t="s">
        <v>93</v>
      </c>
      <c r="C37" s="34"/>
      <c r="D37" s="42"/>
      <c r="E37" s="42" t="str">
        <f>+IF(SUM(E13:E36)=0,"",SUM(E13:E36))</f>
        <v/>
      </c>
    </row>
  </sheetData>
  <mergeCells count="4">
    <mergeCell ref="B2:G2"/>
    <mergeCell ref="B11:B12"/>
    <mergeCell ref="C11:C12"/>
    <mergeCell ref="D11:E11"/>
  </mergeCells>
  <conditionalFormatting sqref="D7:E7">
    <cfRule type="expression" dxfId="17" priority="2">
      <formula>D7=""</formula>
    </cfRule>
  </conditionalFormatting>
  <conditionalFormatting sqref="B7">
    <cfRule type="expression" dxfId="16" priority="12">
      <formula>B7=""</formula>
    </cfRule>
  </conditionalFormatting>
  <conditionalFormatting sqref="C7">
    <cfRule type="expression" dxfId="15" priority="22">
      <formula>C7=""</formula>
    </cfRule>
  </conditionalFormatting>
  <conditionalFormatting sqref="F7">
    <cfRule type="expression" dxfId="14" priority="24">
      <formula>F7=""</formula>
    </cfRule>
  </conditionalFormatting>
  <printOptions horizontalCentered="1"/>
  <pageMargins left="0.70833330000000005" right="0.70833330000000005" top="0.74791660000000004" bottom="0.74791660000000004" header="0.3152778" footer="0.3152778"/>
  <pageSetup paperSize="297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2:H57"/>
  <sheetViews>
    <sheetView topLeftCell="A13" zoomScale="85" zoomScaleNormal="85" zoomScaleSheetLayoutView="55" workbookViewId="0">
      <selection activeCell="H29" sqref="H29"/>
    </sheetView>
  </sheetViews>
  <sheetFormatPr baseColWidth="10" defaultRowHeight="14.4" x14ac:dyDescent="0.3"/>
  <cols>
    <col min="1" max="1" width="4.6640625" customWidth="1"/>
    <col min="2" max="2" width="23.33203125" customWidth="1"/>
    <col min="3" max="7" width="15.6640625" customWidth="1"/>
  </cols>
  <sheetData>
    <row r="2" spans="2:7" ht="22.2" x14ac:dyDescent="0.3">
      <c r="B2" s="62" t="str">
        <f>"PROGRAMA DE OPERACIÓN DEL SERVICIO ("&amp;B7&amp;" - "&amp;C7&amp;")"</f>
        <v>PROGRAMA DE OPERACIÓN DEL SERVICIO (3B - Ida)</v>
      </c>
      <c r="C2" s="62"/>
      <c r="D2" s="62"/>
      <c r="E2" s="62"/>
      <c r="F2" s="62"/>
      <c r="G2" s="62"/>
    </row>
    <row r="4" spans="2:7" s="3" customFormat="1" x14ac:dyDescent="0.3">
      <c r="B4" s="3" t="s">
        <v>59</v>
      </c>
    </row>
    <row r="6" spans="2:7" x14ac:dyDescent="0.3">
      <c r="B6" s="28" t="s">
        <v>40</v>
      </c>
      <c r="C6" s="28" t="s">
        <v>41</v>
      </c>
      <c r="D6" s="28" t="s">
        <v>43</v>
      </c>
      <c r="E6" s="28" t="s">
        <v>44</v>
      </c>
      <c r="F6" s="28" t="s">
        <v>60</v>
      </c>
      <c r="G6" s="29"/>
    </row>
    <row r="7" spans="2:7" x14ac:dyDescent="0.3">
      <c r="B7" s="30" t="s">
        <v>57</v>
      </c>
      <c r="C7" s="30" t="s">
        <v>52</v>
      </c>
      <c r="D7" s="30" t="str">
        <f>+VLOOKUP(B7,'Operador L3'!B32:H37,4,0)</f>
        <v>Relún</v>
      </c>
      <c r="E7" s="30" t="str">
        <f>+VLOOKUP(B7,'Operador L3'!B32:H37,6,0)</f>
        <v>Centro</v>
      </c>
      <c r="F7" s="30" t="str">
        <f>'Operador L3'!I8</f>
        <v>Normal</v>
      </c>
      <c r="G7" s="29"/>
    </row>
    <row r="9" spans="2:7" s="3" customFormat="1" x14ac:dyDescent="0.3">
      <c r="B9" s="3" t="s">
        <v>61</v>
      </c>
    </row>
    <row r="11" spans="2:7" ht="22.5" customHeight="1" x14ac:dyDescent="0.3">
      <c r="B11" s="63" t="s">
        <v>62</v>
      </c>
      <c r="C11" s="63" t="s">
        <v>63</v>
      </c>
      <c r="D11" s="64">
        <f>+TAPA!D17</f>
        <v>43777</v>
      </c>
      <c r="E11" s="65"/>
    </row>
    <row r="12" spans="2:7" ht="28.8" x14ac:dyDescent="0.3">
      <c r="B12" s="63"/>
      <c r="C12" s="63"/>
      <c r="D12" s="32" t="s">
        <v>64</v>
      </c>
      <c r="E12" s="32" t="s">
        <v>65</v>
      </c>
    </row>
    <row r="13" spans="2:7" ht="15.75" customHeight="1" x14ac:dyDescent="0.3">
      <c r="B13" s="33">
        <v>0</v>
      </c>
      <c r="C13" s="34" t="s">
        <v>66</v>
      </c>
      <c r="D13" s="41"/>
      <c r="E13" s="35"/>
    </row>
    <row r="14" spans="2:7" ht="15.6" x14ac:dyDescent="0.3">
      <c r="B14" s="37">
        <v>1</v>
      </c>
      <c r="C14" s="31" t="s">
        <v>67</v>
      </c>
      <c r="D14" s="40"/>
      <c r="E14" s="38"/>
    </row>
    <row r="15" spans="2:7" ht="15.6" x14ac:dyDescent="0.3">
      <c r="B15" s="33">
        <v>2</v>
      </c>
      <c r="C15" s="34" t="s">
        <v>68</v>
      </c>
      <c r="D15" s="41"/>
      <c r="E15" s="35"/>
    </row>
    <row r="16" spans="2:7" ht="15.6" x14ac:dyDescent="0.3">
      <c r="B16" s="37">
        <v>3</v>
      </c>
      <c r="C16" s="31" t="s">
        <v>69</v>
      </c>
      <c r="D16" s="40"/>
      <c r="E16" s="38"/>
    </row>
    <row r="17" spans="2:5" ht="15.6" x14ac:dyDescent="0.3">
      <c r="B17" s="33">
        <v>4</v>
      </c>
      <c r="C17" s="34" t="s">
        <v>70</v>
      </c>
      <c r="D17" s="41"/>
      <c r="E17" s="35"/>
    </row>
    <row r="18" spans="2:5" ht="15.6" x14ac:dyDescent="0.3">
      <c r="B18" s="37">
        <v>5</v>
      </c>
      <c r="C18" s="31" t="s">
        <v>71</v>
      </c>
      <c r="D18" s="40"/>
      <c r="E18" s="38"/>
    </row>
    <row r="19" spans="2:5" ht="15.6" x14ac:dyDescent="0.3">
      <c r="B19" s="33">
        <v>6</v>
      </c>
      <c r="C19" s="34" t="s">
        <v>72</v>
      </c>
      <c r="D19" s="41"/>
      <c r="E19" s="35"/>
    </row>
    <row r="20" spans="2:5" ht="15.6" x14ac:dyDescent="0.3">
      <c r="B20" s="37">
        <v>7</v>
      </c>
      <c r="C20" s="31" t="s">
        <v>73</v>
      </c>
      <c r="D20" s="40"/>
      <c r="E20" s="38"/>
    </row>
    <row r="21" spans="2:5" ht="15.6" x14ac:dyDescent="0.3">
      <c r="B21" s="33">
        <v>8</v>
      </c>
      <c r="C21" s="34" t="s">
        <v>75</v>
      </c>
      <c r="D21" s="41" t="s">
        <v>76</v>
      </c>
      <c r="E21" s="47">
        <v>0</v>
      </c>
    </row>
    <row r="22" spans="2:5" ht="15.6" x14ac:dyDescent="0.3">
      <c r="B22" s="37">
        <v>9</v>
      </c>
      <c r="C22" s="31" t="s">
        <v>77</v>
      </c>
      <c r="D22" s="40" t="s">
        <v>86</v>
      </c>
      <c r="E22" s="46">
        <v>0</v>
      </c>
    </row>
    <row r="23" spans="2:5" ht="15.6" x14ac:dyDescent="0.3">
      <c r="B23" s="33">
        <v>10</v>
      </c>
      <c r="C23" s="34" t="s">
        <v>78</v>
      </c>
      <c r="D23" s="41" t="s">
        <v>74</v>
      </c>
      <c r="E23" s="47">
        <v>0</v>
      </c>
    </row>
    <row r="24" spans="2:5" ht="15.6" x14ac:dyDescent="0.3">
      <c r="B24" s="37">
        <v>11</v>
      </c>
      <c r="C24" s="31" t="s">
        <v>79</v>
      </c>
      <c r="D24" s="40" t="s">
        <v>74</v>
      </c>
      <c r="E24" s="46">
        <v>0</v>
      </c>
    </row>
    <row r="25" spans="2:5" ht="15.6" x14ac:dyDescent="0.3">
      <c r="B25" s="33">
        <v>12</v>
      </c>
      <c r="C25" s="34" t="s">
        <v>80</v>
      </c>
      <c r="D25" s="41" t="s">
        <v>74</v>
      </c>
      <c r="E25" s="47">
        <v>0</v>
      </c>
    </row>
    <row r="26" spans="2:5" ht="15.6" x14ac:dyDescent="0.3">
      <c r="B26" s="37">
        <v>13</v>
      </c>
      <c r="C26" s="31" t="s">
        <v>81</v>
      </c>
      <c r="D26" s="40" t="s">
        <v>86</v>
      </c>
      <c r="E26" s="46">
        <v>0</v>
      </c>
    </row>
    <row r="27" spans="2:5" ht="15.6" x14ac:dyDescent="0.3">
      <c r="B27" s="33">
        <v>14</v>
      </c>
      <c r="C27" s="34" t="s">
        <v>82</v>
      </c>
      <c r="D27" s="41" t="s">
        <v>86</v>
      </c>
      <c r="E27" s="47">
        <v>0</v>
      </c>
    </row>
    <row r="28" spans="2:5" ht="15.6" x14ac:dyDescent="0.3">
      <c r="B28" s="37">
        <v>15</v>
      </c>
      <c r="C28" s="31" t="s">
        <v>83</v>
      </c>
      <c r="D28" s="40"/>
      <c r="E28" s="46"/>
    </row>
    <row r="29" spans="2:5" ht="15.6" x14ac:dyDescent="0.3">
      <c r="B29" s="33">
        <v>16</v>
      </c>
      <c r="C29" s="34" t="s">
        <v>84</v>
      </c>
      <c r="D29" s="41"/>
      <c r="E29" s="47"/>
    </row>
    <row r="30" spans="2:5" ht="15.6" x14ac:dyDescent="0.3">
      <c r="B30" s="37">
        <v>17</v>
      </c>
      <c r="C30" s="31" t="s">
        <v>85</v>
      </c>
      <c r="D30" s="40"/>
      <c r="E30" s="46"/>
    </row>
    <row r="31" spans="2:5" ht="15.6" x14ac:dyDescent="0.3">
      <c r="B31" s="33">
        <v>18</v>
      </c>
      <c r="C31" s="34" t="s">
        <v>87</v>
      </c>
      <c r="D31" s="41"/>
      <c r="E31" s="47"/>
    </row>
    <row r="32" spans="2:5" ht="15.6" x14ac:dyDescent="0.3">
      <c r="B32" s="37">
        <v>19</v>
      </c>
      <c r="C32" s="31" t="s">
        <v>88</v>
      </c>
      <c r="D32" s="40"/>
      <c r="E32" s="46"/>
    </row>
    <row r="33" spans="2:5" ht="15.6" x14ac:dyDescent="0.3">
      <c r="B33" s="33">
        <v>20</v>
      </c>
      <c r="C33" s="34" t="s">
        <v>89</v>
      </c>
      <c r="D33" s="41"/>
      <c r="E33" s="47"/>
    </row>
    <row r="34" spans="2:5" ht="15.6" x14ac:dyDescent="0.3">
      <c r="B34" s="37">
        <v>21</v>
      </c>
      <c r="C34" s="31" t="s">
        <v>90</v>
      </c>
      <c r="D34" s="40"/>
      <c r="E34" s="38"/>
    </row>
    <row r="35" spans="2:5" ht="15.6" x14ac:dyDescent="0.3">
      <c r="B35" s="33">
        <v>22</v>
      </c>
      <c r="C35" s="34" t="s">
        <v>91</v>
      </c>
      <c r="D35" s="41"/>
      <c r="E35" s="35"/>
    </row>
    <row r="36" spans="2:5" ht="15.6" x14ac:dyDescent="0.3">
      <c r="B36" s="37">
        <v>23</v>
      </c>
      <c r="C36" s="31" t="s">
        <v>92</v>
      </c>
      <c r="D36" s="40"/>
      <c r="E36" s="38"/>
    </row>
    <row r="37" spans="2:5" ht="15.6" x14ac:dyDescent="0.3">
      <c r="B37" s="33" t="s">
        <v>93</v>
      </c>
      <c r="C37" s="34"/>
      <c r="D37" s="42"/>
      <c r="E37" s="44" t="str">
        <f>+IF(SUM(E13:E36)=0,"",SUM(E13:E36))</f>
        <v/>
      </c>
    </row>
    <row r="55" spans="8:8" x14ac:dyDescent="0.3">
      <c r="H55" s="43"/>
    </row>
    <row r="56" spans="8:8" x14ac:dyDescent="0.3">
      <c r="H56" s="43"/>
    </row>
    <row r="57" spans="8:8" x14ac:dyDescent="0.3">
      <c r="H57" s="43"/>
    </row>
  </sheetData>
  <mergeCells count="4">
    <mergeCell ref="B2:G2"/>
    <mergeCell ref="B11:B12"/>
    <mergeCell ref="C11:C12"/>
    <mergeCell ref="D11:E11"/>
  </mergeCells>
  <conditionalFormatting sqref="C7:E7">
    <cfRule type="expression" dxfId="13" priority="3">
      <formula>C7=""</formula>
    </cfRule>
  </conditionalFormatting>
  <conditionalFormatting sqref="B7">
    <cfRule type="expression" dxfId="12" priority="11">
      <formula>B7=""</formula>
    </cfRule>
  </conditionalFormatting>
  <conditionalFormatting sqref="F7">
    <cfRule type="expression" dxfId="11" priority="15">
      <formula>F7=""</formula>
    </cfRule>
  </conditionalFormatting>
  <printOptions horizontalCentered="1"/>
  <pageMargins left="0.70833330000000005" right="0.70833330000000005" top="0.74791660000000004" bottom="0.74791660000000004" header="0.3152778" footer="0.3152778"/>
  <pageSetup paperSize="297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2:G37"/>
  <sheetViews>
    <sheetView topLeftCell="A12" zoomScale="80" zoomScaleNormal="80" zoomScaleSheetLayoutView="55" workbookViewId="0">
      <selection activeCell="D28" sqref="D28:E33"/>
    </sheetView>
  </sheetViews>
  <sheetFormatPr baseColWidth="10" defaultRowHeight="14.4" x14ac:dyDescent="0.3"/>
  <cols>
    <col min="1" max="1" width="4.6640625" customWidth="1"/>
    <col min="2" max="2" width="23.33203125" customWidth="1"/>
    <col min="3" max="7" width="15.6640625" customWidth="1"/>
  </cols>
  <sheetData>
    <row r="2" spans="2:7" ht="22.2" x14ac:dyDescent="0.3">
      <c r="B2" s="62" t="str">
        <f>"PROGRAMA DE OPERACIÓN DEL SERVICIO ("&amp;B7&amp;" - "&amp;C7&amp;")"</f>
        <v>PROGRAMA DE OPERACIÓN DEL SERVICIO (3B - Regreso)</v>
      </c>
      <c r="C2" s="62"/>
      <c r="D2" s="62"/>
      <c r="E2" s="62"/>
      <c r="F2" s="62"/>
      <c r="G2" s="62"/>
    </row>
    <row r="4" spans="2:7" s="3" customFormat="1" x14ac:dyDescent="0.3">
      <c r="B4" s="3" t="s">
        <v>59</v>
      </c>
    </row>
    <row r="6" spans="2:7" x14ac:dyDescent="0.3">
      <c r="B6" s="28" t="s">
        <v>40</v>
      </c>
      <c r="C6" s="28" t="s">
        <v>41</v>
      </c>
      <c r="D6" s="28" t="s">
        <v>43</v>
      </c>
      <c r="E6" s="28" t="s">
        <v>44</v>
      </c>
      <c r="F6" s="28" t="s">
        <v>60</v>
      </c>
      <c r="G6" s="29"/>
    </row>
    <row r="7" spans="2:7" x14ac:dyDescent="0.3">
      <c r="B7" s="30" t="s">
        <v>57</v>
      </c>
      <c r="C7" s="30" t="s">
        <v>56</v>
      </c>
      <c r="D7" s="30" t="str">
        <f>+VLOOKUP(B7,'Operador L3'!B32:H37,6,0)</f>
        <v>Centro</v>
      </c>
      <c r="E7" s="30" t="str">
        <f>+VLOOKUP(B7,'Operador L3'!B32:H37,4,0)</f>
        <v>Relún</v>
      </c>
      <c r="F7" s="30" t="str">
        <f>'Operador L3'!I8</f>
        <v>Normal</v>
      </c>
      <c r="G7" s="29"/>
    </row>
    <row r="9" spans="2:7" s="3" customFormat="1" x14ac:dyDescent="0.3">
      <c r="B9" s="3" t="s">
        <v>61</v>
      </c>
    </row>
    <row r="11" spans="2:7" ht="22.5" customHeight="1" x14ac:dyDescent="0.3">
      <c r="B11" s="63" t="s">
        <v>62</v>
      </c>
      <c r="C11" s="63" t="s">
        <v>63</v>
      </c>
      <c r="D11" s="64">
        <f>+TAPA!D17</f>
        <v>43777</v>
      </c>
      <c r="E11" s="65"/>
    </row>
    <row r="12" spans="2:7" ht="28.8" x14ac:dyDescent="0.3">
      <c r="B12" s="63"/>
      <c r="C12" s="63"/>
      <c r="D12" s="32" t="s">
        <v>64</v>
      </c>
      <c r="E12" s="32" t="s">
        <v>65</v>
      </c>
    </row>
    <row r="13" spans="2:7" ht="15.75" customHeight="1" x14ac:dyDescent="0.3">
      <c r="B13" s="33">
        <v>0</v>
      </c>
      <c r="C13" s="34" t="s">
        <v>66</v>
      </c>
      <c r="D13" s="41"/>
      <c r="E13" s="35"/>
    </row>
    <row r="14" spans="2:7" ht="15.6" x14ac:dyDescent="0.3">
      <c r="B14" s="37">
        <v>1</v>
      </c>
      <c r="C14" s="31" t="s">
        <v>67</v>
      </c>
      <c r="D14" s="40"/>
      <c r="E14" s="38"/>
    </row>
    <row r="15" spans="2:7" ht="15.6" x14ac:dyDescent="0.3">
      <c r="B15" s="33">
        <v>2</v>
      </c>
      <c r="C15" s="34" t="s">
        <v>68</v>
      </c>
      <c r="D15" s="41"/>
      <c r="E15" s="35"/>
    </row>
    <row r="16" spans="2:7" ht="15.6" x14ac:dyDescent="0.3">
      <c r="B16" s="37">
        <v>3</v>
      </c>
      <c r="C16" s="31" t="s">
        <v>69</v>
      </c>
      <c r="D16" s="40"/>
      <c r="E16" s="38"/>
    </row>
    <row r="17" spans="2:5" ht="15.6" x14ac:dyDescent="0.3">
      <c r="B17" s="33">
        <v>4</v>
      </c>
      <c r="C17" s="34" t="s">
        <v>70</v>
      </c>
      <c r="D17" s="41"/>
      <c r="E17" s="35"/>
    </row>
    <row r="18" spans="2:5" ht="15.6" x14ac:dyDescent="0.3">
      <c r="B18" s="37">
        <v>5</v>
      </c>
      <c r="C18" s="31" t="s">
        <v>71</v>
      </c>
      <c r="D18" s="40"/>
      <c r="E18" s="38"/>
    </row>
    <row r="19" spans="2:5" ht="15.6" x14ac:dyDescent="0.3">
      <c r="B19" s="33">
        <v>6</v>
      </c>
      <c r="C19" s="34" t="s">
        <v>72</v>
      </c>
      <c r="D19" s="41"/>
      <c r="E19" s="35"/>
    </row>
    <row r="20" spans="2:5" x14ac:dyDescent="0.3">
      <c r="B20" s="37">
        <v>7</v>
      </c>
      <c r="C20" s="31" t="s">
        <v>73</v>
      </c>
      <c r="D20" s="40"/>
      <c r="E20" s="40"/>
    </row>
    <row r="21" spans="2:5" ht="15.6" x14ac:dyDescent="0.3">
      <c r="B21" s="33">
        <v>8</v>
      </c>
      <c r="C21" s="34" t="s">
        <v>75</v>
      </c>
      <c r="D21" s="41" t="s">
        <v>76</v>
      </c>
      <c r="E21" s="35">
        <v>0</v>
      </c>
    </row>
    <row r="22" spans="2:5" ht="15.6" x14ac:dyDescent="0.3">
      <c r="B22" s="37">
        <v>9</v>
      </c>
      <c r="C22" s="31" t="s">
        <v>77</v>
      </c>
      <c r="D22" s="40" t="s">
        <v>86</v>
      </c>
      <c r="E22" s="38">
        <v>0</v>
      </c>
    </row>
    <row r="23" spans="2:5" ht="15.6" x14ac:dyDescent="0.3">
      <c r="B23" s="33">
        <v>10</v>
      </c>
      <c r="C23" s="34" t="s">
        <v>78</v>
      </c>
      <c r="D23" s="41" t="s">
        <v>74</v>
      </c>
      <c r="E23" s="35">
        <v>0</v>
      </c>
    </row>
    <row r="24" spans="2:5" ht="15.6" x14ac:dyDescent="0.3">
      <c r="B24" s="37">
        <v>11</v>
      </c>
      <c r="C24" s="31" t="s">
        <v>79</v>
      </c>
      <c r="D24" s="40" t="s">
        <v>74</v>
      </c>
      <c r="E24" s="38">
        <v>0</v>
      </c>
    </row>
    <row r="25" spans="2:5" ht="15.6" x14ac:dyDescent="0.3">
      <c r="B25" s="33">
        <v>12</v>
      </c>
      <c r="C25" s="34" t="s">
        <v>80</v>
      </c>
      <c r="D25" s="41" t="s">
        <v>74</v>
      </c>
      <c r="E25" s="35">
        <v>0</v>
      </c>
    </row>
    <row r="26" spans="2:5" ht="15.6" x14ac:dyDescent="0.3">
      <c r="B26" s="37">
        <v>13</v>
      </c>
      <c r="C26" s="31" t="s">
        <v>81</v>
      </c>
      <c r="D26" s="40" t="s">
        <v>86</v>
      </c>
      <c r="E26" s="38">
        <v>0</v>
      </c>
    </row>
    <row r="27" spans="2:5" ht="15.6" x14ac:dyDescent="0.3">
      <c r="B27" s="33">
        <v>14</v>
      </c>
      <c r="C27" s="34" t="s">
        <v>82</v>
      </c>
      <c r="D27" s="41" t="s">
        <v>86</v>
      </c>
      <c r="E27" s="35">
        <v>0</v>
      </c>
    </row>
    <row r="28" spans="2:5" ht="15.6" x14ac:dyDescent="0.3">
      <c r="B28" s="37">
        <v>15</v>
      </c>
      <c r="C28" s="31" t="s">
        <v>83</v>
      </c>
      <c r="D28" s="40"/>
      <c r="E28" s="38"/>
    </row>
    <row r="29" spans="2:5" ht="15.6" x14ac:dyDescent="0.3">
      <c r="B29" s="33">
        <v>16</v>
      </c>
      <c r="C29" s="34" t="s">
        <v>84</v>
      </c>
      <c r="D29" s="41"/>
      <c r="E29" s="35"/>
    </row>
    <row r="30" spans="2:5" ht="15.6" x14ac:dyDescent="0.3">
      <c r="B30" s="37">
        <v>17</v>
      </c>
      <c r="C30" s="31" t="s">
        <v>85</v>
      </c>
      <c r="D30" s="40"/>
      <c r="E30" s="38"/>
    </row>
    <row r="31" spans="2:5" ht="15.6" x14ac:dyDescent="0.3">
      <c r="B31" s="33">
        <v>18</v>
      </c>
      <c r="C31" s="34" t="s">
        <v>87</v>
      </c>
      <c r="D31" s="41"/>
      <c r="E31" s="35"/>
    </row>
    <row r="32" spans="2:5" ht="15.6" x14ac:dyDescent="0.3">
      <c r="B32" s="37">
        <v>19</v>
      </c>
      <c r="C32" s="31" t="s">
        <v>88</v>
      </c>
      <c r="D32" s="40"/>
      <c r="E32" s="38"/>
    </row>
    <row r="33" spans="2:5" ht="15.6" x14ac:dyDescent="0.3">
      <c r="B33" s="33">
        <v>20</v>
      </c>
      <c r="C33" s="34" t="s">
        <v>89</v>
      </c>
      <c r="D33" s="41"/>
      <c r="E33" s="35"/>
    </row>
    <row r="34" spans="2:5" ht="15.6" x14ac:dyDescent="0.3">
      <c r="B34" s="37">
        <v>21</v>
      </c>
      <c r="C34" s="31" t="s">
        <v>90</v>
      </c>
      <c r="D34" s="40"/>
      <c r="E34" s="38"/>
    </row>
    <row r="35" spans="2:5" ht="15.6" x14ac:dyDescent="0.3">
      <c r="B35" s="33">
        <v>22</v>
      </c>
      <c r="C35" s="34" t="s">
        <v>91</v>
      </c>
      <c r="D35" s="41"/>
      <c r="E35" s="35"/>
    </row>
    <row r="36" spans="2:5" ht="15.6" x14ac:dyDescent="0.3">
      <c r="B36" s="37">
        <v>23</v>
      </c>
      <c r="C36" s="31" t="s">
        <v>92</v>
      </c>
      <c r="D36" s="40"/>
      <c r="E36" s="38"/>
    </row>
    <row r="37" spans="2:5" ht="15.6" x14ac:dyDescent="0.3">
      <c r="B37" s="33" t="s">
        <v>93</v>
      </c>
      <c r="C37" s="34"/>
      <c r="D37" s="42"/>
      <c r="E37" s="44" t="str">
        <f>+IF(SUM(E13:E36)=0,"",SUM(E13:E36))</f>
        <v/>
      </c>
    </row>
  </sheetData>
  <mergeCells count="4">
    <mergeCell ref="B2:G2"/>
    <mergeCell ref="B11:B12"/>
    <mergeCell ref="C11:C12"/>
    <mergeCell ref="D11:E11"/>
  </mergeCells>
  <conditionalFormatting sqref="D7:E7">
    <cfRule type="expression" dxfId="10" priority="5">
      <formula>D7=""</formula>
    </cfRule>
  </conditionalFormatting>
  <conditionalFormatting sqref="B7">
    <cfRule type="expression" dxfId="9" priority="9">
      <formula>B7=""</formula>
    </cfRule>
  </conditionalFormatting>
  <conditionalFormatting sqref="C7">
    <cfRule type="expression" dxfId="8" priority="21">
      <formula>C7=""</formula>
    </cfRule>
  </conditionalFormatting>
  <conditionalFormatting sqref="F7">
    <cfRule type="expression" dxfId="7" priority="25">
      <formula>F7=""</formula>
    </cfRule>
  </conditionalFormatting>
  <printOptions horizontalCentered="1"/>
  <pageMargins left="0.70833330000000005" right="0.70833330000000005" top="0.74791660000000004" bottom="0.74791660000000004" header="0.3152778" footer="0.3152778"/>
  <pageSetup paperSize="297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2:H57"/>
  <sheetViews>
    <sheetView topLeftCell="A5" zoomScale="90" zoomScaleNormal="90" zoomScaleSheetLayoutView="55" workbookViewId="0">
      <selection activeCell="F32" sqref="F32"/>
    </sheetView>
  </sheetViews>
  <sheetFormatPr baseColWidth="10" defaultRowHeight="14.4" x14ac:dyDescent="0.3"/>
  <cols>
    <col min="1" max="1" width="4.6640625" customWidth="1"/>
    <col min="2" max="2" width="23.33203125" customWidth="1"/>
    <col min="3" max="7" width="15.6640625" customWidth="1"/>
  </cols>
  <sheetData>
    <row r="2" spans="2:7" ht="22.2" x14ac:dyDescent="0.3">
      <c r="B2" s="62" t="str">
        <f>"PROGRAMA DE OPERACIÓN DEL SERVICIO ("&amp;B7&amp;" - "&amp;C7&amp;")"</f>
        <v>PROGRAMA DE OPERACIÓN DEL SERVICIO (3C - Ida)</v>
      </c>
      <c r="C2" s="62"/>
      <c r="D2" s="62"/>
      <c r="E2" s="62"/>
      <c r="F2" s="62"/>
      <c r="G2" s="62"/>
    </row>
    <row r="4" spans="2:7" s="3" customFormat="1" x14ac:dyDescent="0.3">
      <c r="B4" s="3" t="s">
        <v>59</v>
      </c>
    </row>
    <row r="6" spans="2:7" x14ac:dyDescent="0.3">
      <c r="B6" s="28" t="s">
        <v>40</v>
      </c>
      <c r="C6" s="28" t="s">
        <v>41</v>
      </c>
      <c r="D6" s="28" t="s">
        <v>43</v>
      </c>
      <c r="E6" s="28" t="s">
        <v>44</v>
      </c>
      <c r="F6" s="28" t="s">
        <v>60</v>
      </c>
      <c r="G6" s="29"/>
    </row>
    <row r="7" spans="2:7" x14ac:dyDescent="0.3">
      <c r="B7" s="30" t="s">
        <v>58</v>
      </c>
      <c r="C7" s="30" t="s">
        <v>52</v>
      </c>
      <c r="D7" s="30" t="str">
        <f>+VLOOKUP(B7,'Operador L3'!B32:H37,4,0)</f>
        <v>Relún</v>
      </c>
      <c r="E7" s="30" t="str">
        <f>+VLOOKUP(B7,'Operador L3'!B32:H37,6,0)</f>
        <v>Centro</v>
      </c>
      <c r="F7" s="30" t="str">
        <f>'Operador L3'!I8</f>
        <v>Normal</v>
      </c>
      <c r="G7" s="29"/>
    </row>
    <row r="9" spans="2:7" s="3" customFormat="1" x14ac:dyDescent="0.3">
      <c r="B9" s="3" t="s">
        <v>61</v>
      </c>
    </row>
    <row r="11" spans="2:7" ht="22.5" customHeight="1" x14ac:dyDescent="0.3">
      <c r="B11" s="63" t="s">
        <v>62</v>
      </c>
      <c r="C11" s="63" t="s">
        <v>63</v>
      </c>
      <c r="D11" s="64">
        <f>+TAPA!D17</f>
        <v>43777</v>
      </c>
      <c r="E11" s="65"/>
    </row>
    <row r="12" spans="2:7" ht="28.8" x14ac:dyDescent="0.3">
      <c r="B12" s="63"/>
      <c r="C12" s="63"/>
      <c r="D12" s="32" t="s">
        <v>64</v>
      </c>
      <c r="E12" s="32" t="s">
        <v>65</v>
      </c>
    </row>
    <row r="13" spans="2:7" ht="15.75" customHeight="1" x14ac:dyDescent="0.3">
      <c r="B13" s="33">
        <v>0</v>
      </c>
      <c r="C13" s="34" t="s">
        <v>66</v>
      </c>
      <c r="D13" s="41"/>
      <c r="E13" s="35"/>
    </row>
    <row r="14" spans="2:7" ht="15.6" x14ac:dyDescent="0.3">
      <c r="B14" s="37">
        <v>1</v>
      </c>
      <c r="C14" s="31" t="s">
        <v>67</v>
      </c>
      <c r="D14" s="40"/>
      <c r="E14" s="38"/>
    </row>
    <row r="15" spans="2:7" ht="15.6" x14ac:dyDescent="0.3">
      <c r="B15" s="33">
        <v>2</v>
      </c>
      <c r="C15" s="34" t="s">
        <v>68</v>
      </c>
      <c r="D15" s="41"/>
      <c r="E15" s="35"/>
    </row>
    <row r="16" spans="2:7" ht="15.6" x14ac:dyDescent="0.3">
      <c r="B16" s="37">
        <v>3</v>
      </c>
      <c r="C16" s="31" t="s">
        <v>69</v>
      </c>
      <c r="D16" s="40"/>
      <c r="E16" s="38"/>
    </row>
    <row r="17" spans="2:5" ht="15.6" x14ac:dyDescent="0.3">
      <c r="B17" s="33">
        <v>4</v>
      </c>
      <c r="C17" s="34" t="s">
        <v>70</v>
      </c>
      <c r="D17" s="41"/>
      <c r="E17" s="35"/>
    </row>
    <row r="18" spans="2:5" ht="15.6" x14ac:dyDescent="0.3">
      <c r="B18" s="37">
        <v>5</v>
      </c>
      <c r="C18" s="31" t="s">
        <v>71</v>
      </c>
      <c r="D18" s="40"/>
      <c r="E18" s="38"/>
    </row>
    <row r="19" spans="2:5" ht="15.6" x14ac:dyDescent="0.3">
      <c r="B19" s="33">
        <v>6</v>
      </c>
      <c r="C19" s="34" t="s">
        <v>72</v>
      </c>
      <c r="D19" s="41"/>
      <c r="E19" s="35"/>
    </row>
    <row r="20" spans="2:5" ht="15.6" x14ac:dyDescent="0.3">
      <c r="B20" s="37">
        <v>7</v>
      </c>
      <c r="C20" s="31" t="s">
        <v>73</v>
      </c>
      <c r="D20" s="40"/>
      <c r="E20" s="38"/>
    </row>
    <row r="21" spans="2:5" ht="15.6" x14ac:dyDescent="0.3">
      <c r="B21" s="33">
        <v>8</v>
      </c>
      <c r="C21" s="34" t="s">
        <v>75</v>
      </c>
      <c r="D21" s="41" t="s">
        <v>76</v>
      </c>
      <c r="E21" s="35">
        <v>0</v>
      </c>
    </row>
    <row r="22" spans="2:5" ht="15.6" x14ac:dyDescent="0.3">
      <c r="B22" s="37">
        <v>9</v>
      </c>
      <c r="C22" s="31" t="s">
        <v>77</v>
      </c>
      <c r="D22" s="40" t="s">
        <v>86</v>
      </c>
      <c r="E22" s="38">
        <v>0</v>
      </c>
    </row>
    <row r="23" spans="2:5" ht="15.6" x14ac:dyDescent="0.3">
      <c r="B23" s="33">
        <v>10</v>
      </c>
      <c r="C23" s="34" t="s">
        <v>78</v>
      </c>
      <c r="D23" s="41" t="s">
        <v>86</v>
      </c>
      <c r="E23" s="35">
        <v>0</v>
      </c>
    </row>
    <row r="24" spans="2:5" ht="15.6" x14ac:dyDescent="0.3">
      <c r="B24" s="37">
        <v>11</v>
      </c>
      <c r="C24" s="31" t="s">
        <v>79</v>
      </c>
      <c r="D24" s="40" t="s">
        <v>86</v>
      </c>
      <c r="E24" s="38">
        <v>0</v>
      </c>
    </row>
    <row r="25" spans="2:5" ht="15.6" x14ac:dyDescent="0.3">
      <c r="B25" s="33">
        <v>12</v>
      </c>
      <c r="C25" s="34" t="s">
        <v>80</v>
      </c>
      <c r="D25" s="41" t="s">
        <v>86</v>
      </c>
      <c r="E25" s="35">
        <v>0</v>
      </c>
    </row>
    <row r="26" spans="2:5" ht="15.6" x14ac:dyDescent="0.3">
      <c r="B26" s="37">
        <v>13</v>
      </c>
      <c r="C26" s="31" t="s">
        <v>81</v>
      </c>
      <c r="D26" s="40" t="s">
        <v>86</v>
      </c>
      <c r="E26" s="38">
        <v>0</v>
      </c>
    </row>
    <row r="27" spans="2:5" ht="15.6" x14ac:dyDescent="0.3">
      <c r="B27" s="33">
        <v>14</v>
      </c>
      <c r="C27" s="34" t="s">
        <v>82</v>
      </c>
      <c r="D27" s="41" t="s">
        <v>86</v>
      </c>
      <c r="E27" s="35">
        <v>0</v>
      </c>
    </row>
    <row r="28" spans="2:5" ht="15.6" x14ac:dyDescent="0.3">
      <c r="B28" s="37">
        <v>15</v>
      </c>
      <c r="C28" s="31" t="s">
        <v>83</v>
      </c>
      <c r="D28" s="40"/>
      <c r="E28" s="38"/>
    </row>
    <row r="29" spans="2:5" ht="15.6" x14ac:dyDescent="0.3">
      <c r="B29" s="33">
        <v>16</v>
      </c>
      <c r="C29" s="34" t="s">
        <v>84</v>
      </c>
      <c r="D29" s="41"/>
      <c r="E29" s="35"/>
    </row>
    <row r="30" spans="2:5" ht="15.6" x14ac:dyDescent="0.3">
      <c r="B30" s="37">
        <v>17</v>
      </c>
      <c r="C30" s="31" t="s">
        <v>85</v>
      </c>
      <c r="D30" s="40"/>
      <c r="E30" s="38"/>
    </row>
    <row r="31" spans="2:5" ht="15.6" x14ac:dyDescent="0.3">
      <c r="B31" s="33">
        <v>18</v>
      </c>
      <c r="C31" s="34" t="s">
        <v>87</v>
      </c>
      <c r="D31" s="41"/>
      <c r="E31" s="35"/>
    </row>
    <row r="32" spans="2:5" ht="15.6" x14ac:dyDescent="0.3">
      <c r="B32" s="37">
        <v>19</v>
      </c>
      <c r="C32" s="31" t="s">
        <v>88</v>
      </c>
      <c r="D32" s="40"/>
      <c r="E32" s="38"/>
    </row>
    <row r="33" spans="2:5" ht="15.6" x14ac:dyDescent="0.3">
      <c r="B33" s="33">
        <v>20</v>
      </c>
      <c r="C33" s="34" t="s">
        <v>89</v>
      </c>
      <c r="D33" s="41"/>
      <c r="E33" s="39"/>
    </row>
    <row r="34" spans="2:5" ht="15.6" x14ac:dyDescent="0.3">
      <c r="B34" s="37">
        <v>21</v>
      </c>
      <c r="C34" s="31" t="s">
        <v>90</v>
      </c>
      <c r="D34" s="40"/>
      <c r="E34" s="38"/>
    </row>
    <row r="35" spans="2:5" ht="15.6" x14ac:dyDescent="0.3">
      <c r="B35" s="33">
        <v>22</v>
      </c>
      <c r="C35" s="34" t="s">
        <v>91</v>
      </c>
      <c r="D35" s="41"/>
      <c r="E35" s="35"/>
    </row>
    <row r="36" spans="2:5" ht="15.6" x14ac:dyDescent="0.3">
      <c r="B36" s="37">
        <v>23</v>
      </c>
      <c r="C36" s="31" t="s">
        <v>92</v>
      </c>
      <c r="D36" s="40"/>
      <c r="E36" s="38"/>
    </row>
    <row r="37" spans="2:5" ht="15.6" x14ac:dyDescent="0.3">
      <c r="B37" s="33" t="s">
        <v>93</v>
      </c>
      <c r="C37" s="34"/>
      <c r="D37" s="42"/>
      <c r="E37" s="42" t="str">
        <f>+IF(SUM(E13:E36)=0,"",SUM(E13:E36))</f>
        <v/>
      </c>
    </row>
    <row r="55" spans="8:8" x14ac:dyDescent="0.3">
      <c r="H55" s="43"/>
    </row>
    <row r="56" spans="8:8" x14ac:dyDescent="0.3">
      <c r="H56" s="43"/>
    </row>
    <row r="57" spans="8:8" x14ac:dyDescent="0.3">
      <c r="H57" s="43"/>
    </row>
  </sheetData>
  <mergeCells count="4">
    <mergeCell ref="B2:G2"/>
    <mergeCell ref="B11:B12"/>
    <mergeCell ref="C11:C12"/>
    <mergeCell ref="D11:E11"/>
  </mergeCells>
  <conditionalFormatting sqref="C7:E7">
    <cfRule type="expression" dxfId="6" priority="7">
      <formula>C7=""</formula>
    </cfRule>
  </conditionalFormatting>
  <conditionalFormatting sqref="B7">
    <cfRule type="expression" dxfId="5" priority="13">
      <formula>B7=""</formula>
    </cfRule>
  </conditionalFormatting>
  <conditionalFormatting sqref="F7">
    <cfRule type="expression" dxfId="4" priority="18">
      <formula>F7=""</formula>
    </cfRule>
  </conditionalFormatting>
  <printOptions horizontalCentered="1"/>
  <pageMargins left="0.70833330000000005" right="0.70833330000000005" top="0.74791660000000004" bottom="0.74791660000000004" header="0.3152778" footer="0.3152778"/>
  <pageSetup paperSize="297" scale="6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2:G37"/>
  <sheetViews>
    <sheetView topLeftCell="A13" zoomScale="90" zoomScaleNormal="90" zoomScaleSheetLayoutView="55" workbookViewId="0">
      <selection activeCell="J35" sqref="J35"/>
    </sheetView>
  </sheetViews>
  <sheetFormatPr baseColWidth="10" defaultRowHeight="14.4" x14ac:dyDescent="0.3"/>
  <cols>
    <col min="1" max="1" width="4.6640625" customWidth="1"/>
    <col min="2" max="2" width="23.33203125" customWidth="1"/>
    <col min="3" max="7" width="15.6640625" customWidth="1"/>
  </cols>
  <sheetData>
    <row r="2" spans="2:7" ht="22.2" x14ac:dyDescent="0.3">
      <c r="B2" s="62" t="str">
        <f>"PROGRAMA DE OPERACIÓN DEL SERVICIO ("&amp;B7&amp;" - "&amp;C7&amp;")"</f>
        <v>PROGRAMA DE OPERACIÓN DEL SERVICIO (3C - Regreso)</v>
      </c>
      <c r="C2" s="62"/>
      <c r="D2" s="62"/>
      <c r="E2" s="62"/>
      <c r="F2" s="62"/>
      <c r="G2" s="62"/>
    </row>
    <row r="4" spans="2:7" s="3" customFormat="1" x14ac:dyDescent="0.3">
      <c r="B4" s="3" t="s">
        <v>59</v>
      </c>
    </row>
    <row r="6" spans="2:7" x14ac:dyDescent="0.3">
      <c r="B6" s="28" t="s">
        <v>40</v>
      </c>
      <c r="C6" s="28" t="s">
        <v>41</v>
      </c>
      <c r="D6" s="28" t="s">
        <v>43</v>
      </c>
      <c r="E6" s="28" t="s">
        <v>44</v>
      </c>
      <c r="F6" s="28" t="s">
        <v>60</v>
      </c>
      <c r="G6" s="29"/>
    </row>
    <row r="7" spans="2:7" x14ac:dyDescent="0.3">
      <c r="B7" s="30" t="s">
        <v>58</v>
      </c>
      <c r="C7" s="30" t="s">
        <v>56</v>
      </c>
      <c r="D7" s="30" t="str">
        <f>+VLOOKUP(B7,'Operador L3'!B32:H37,6,0)</f>
        <v>Centro</v>
      </c>
      <c r="E7" s="30" t="str">
        <f>+VLOOKUP(B7,'Operador L3'!B32:H37,4,0)</f>
        <v>Relún</v>
      </c>
      <c r="F7" s="30" t="str">
        <f>'Operador L3'!I8</f>
        <v>Normal</v>
      </c>
      <c r="G7" s="29"/>
    </row>
    <row r="9" spans="2:7" s="3" customFormat="1" x14ac:dyDescent="0.3">
      <c r="B9" s="3" t="s">
        <v>61</v>
      </c>
    </row>
    <row r="11" spans="2:7" ht="22.5" customHeight="1" x14ac:dyDescent="0.3">
      <c r="B11" s="63" t="s">
        <v>62</v>
      </c>
      <c r="C11" s="63" t="s">
        <v>63</v>
      </c>
      <c r="D11" s="64">
        <f>+TAPA!D17</f>
        <v>43777</v>
      </c>
      <c r="E11" s="65"/>
    </row>
    <row r="12" spans="2:7" ht="28.8" x14ac:dyDescent="0.3">
      <c r="B12" s="63"/>
      <c r="C12" s="63"/>
      <c r="D12" s="32" t="s">
        <v>64</v>
      </c>
      <c r="E12" s="32" t="s">
        <v>65</v>
      </c>
    </row>
    <row r="13" spans="2:7" ht="15.75" customHeight="1" x14ac:dyDescent="0.3">
      <c r="B13" s="33">
        <v>0</v>
      </c>
      <c r="C13" s="34" t="s">
        <v>66</v>
      </c>
      <c r="D13" s="41"/>
      <c r="E13" s="35"/>
    </row>
    <row r="14" spans="2:7" ht="15.6" x14ac:dyDescent="0.3">
      <c r="B14" s="37">
        <v>1</v>
      </c>
      <c r="C14" s="31" t="s">
        <v>67</v>
      </c>
      <c r="D14" s="40"/>
      <c r="E14" s="38"/>
    </row>
    <row r="15" spans="2:7" ht="15.6" x14ac:dyDescent="0.3">
      <c r="B15" s="33">
        <v>2</v>
      </c>
      <c r="C15" s="34" t="s">
        <v>68</v>
      </c>
      <c r="D15" s="41"/>
      <c r="E15" s="35"/>
    </row>
    <row r="16" spans="2:7" ht="15.6" x14ac:dyDescent="0.3">
      <c r="B16" s="37">
        <v>3</v>
      </c>
      <c r="C16" s="31" t="s">
        <v>69</v>
      </c>
      <c r="D16" s="40"/>
      <c r="E16" s="38"/>
    </row>
    <row r="17" spans="2:5" ht="15.6" x14ac:dyDescent="0.3">
      <c r="B17" s="33">
        <v>4</v>
      </c>
      <c r="C17" s="34" t="s">
        <v>70</v>
      </c>
      <c r="D17" s="41"/>
      <c r="E17" s="35"/>
    </row>
    <row r="18" spans="2:5" ht="15.6" x14ac:dyDescent="0.3">
      <c r="B18" s="37">
        <v>5</v>
      </c>
      <c r="C18" s="31" t="s">
        <v>71</v>
      </c>
      <c r="D18" s="38"/>
      <c r="E18" s="38"/>
    </row>
    <row r="19" spans="2:5" ht="15.6" x14ac:dyDescent="0.3">
      <c r="B19" s="33">
        <v>6</v>
      </c>
      <c r="C19" s="34" t="s">
        <v>72</v>
      </c>
      <c r="D19" s="41"/>
      <c r="E19" s="35"/>
    </row>
    <row r="20" spans="2:5" ht="15.6" x14ac:dyDescent="0.3">
      <c r="B20" s="37">
        <v>7</v>
      </c>
      <c r="C20" s="31" t="s">
        <v>73</v>
      </c>
      <c r="D20" s="40"/>
      <c r="E20" s="38"/>
    </row>
    <row r="21" spans="2:5" ht="15.6" x14ac:dyDescent="0.3">
      <c r="B21" s="33">
        <v>8</v>
      </c>
      <c r="C21" s="34" t="s">
        <v>75</v>
      </c>
      <c r="D21" s="41" t="s">
        <v>86</v>
      </c>
      <c r="E21" s="35">
        <v>0</v>
      </c>
    </row>
    <row r="22" spans="2:5" ht="15.6" x14ac:dyDescent="0.3">
      <c r="B22" s="37">
        <v>9</v>
      </c>
      <c r="C22" s="31" t="s">
        <v>77</v>
      </c>
      <c r="D22" s="40" t="s">
        <v>86</v>
      </c>
      <c r="E22" s="38">
        <v>0</v>
      </c>
    </row>
    <row r="23" spans="2:5" ht="15.6" x14ac:dyDescent="0.3">
      <c r="B23" s="33">
        <v>10</v>
      </c>
      <c r="C23" s="34" t="s">
        <v>78</v>
      </c>
      <c r="D23" s="41" t="s">
        <v>86</v>
      </c>
      <c r="E23" s="35">
        <v>0</v>
      </c>
    </row>
    <row r="24" spans="2:5" ht="15.6" x14ac:dyDescent="0.3">
      <c r="B24" s="37">
        <v>11</v>
      </c>
      <c r="C24" s="31" t="s">
        <v>79</v>
      </c>
      <c r="D24" s="40" t="s">
        <v>86</v>
      </c>
      <c r="E24" s="38">
        <v>0</v>
      </c>
    </row>
    <row r="25" spans="2:5" ht="15.6" x14ac:dyDescent="0.3">
      <c r="B25" s="33">
        <v>12</v>
      </c>
      <c r="C25" s="34" t="s">
        <v>80</v>
      </c>
      <c r="D25" s="41" t="s">
        <v>76</v>
      </c>
      <c r="E25" s="35">
        <v>0</v>
      </c>
    </row>
    <row r="26" spans="2:5" ht="15.6" x14ac:dyDescent="0.3">
      <c r="B26" s="37">
        <v>13</v>
      </c>
      <c r="C26" s="31" t="s">
        <v>81</v>
      </c>
      <c r="D26" s="40" t="s">
        <v>76</v>
      </c>
      <c r="E26" s="38">
        <v>0</v>
      </c>
    </row>
    <row r="27" spans="2:5" ht="15.6" x14ac:dyDescent="0.3">
      <c r="B27" s="33">
        <v>14</v>
      </c>
      <c r="C27" s="34" t="s">
        <v>82</v>
      </c>
      <c r="D27" s="41" t="s">
        <v>74</v>
      </c>
      <c r="E27" s="35">
        <v>0</v>
      </c>
    </row>
    <row r="28" spans="2:5" ht="15.6" x14ac:dyDescent="0.3">
      <c r="B28" s="37">
        <v>15</v>
      </c>
      <c r="C28" s="31" t="s">
        <v>83</v>
      </c>
      <c r="D28" s="40"/>
      <c r="E28" s="38"/>
    </row>
    <row r="29" spans="2:5" ht="15.6" x14ac:dyDescent="0.3">
      <c r="B29" s="33">
        <v>16</v>
      </c>
      <c r="C29" s="34" t="s">
        <v>84</v>
      </c>
      <c r="D29" s="41"/>
      <c r="E29" s="35"/>
    </row>
    <row r="30" spans="2:5" ht="15.6" x14ac:dyDescent="0.3">
      <c r="B30" s="37">
        <v>17</v>
      </c>
      <c r="C30" s="31" t="s">
        <v>85</v>
      </c>
      <c r="D30" s="40"/>
      <c r="E30" s="38"/>
    </row>
    <row r="31" spans="2:5" ht="15.6" x14ac:dyDescent="0.3">
      <c r="B31" s="33">
        <v>18</v>
      </c>
      <c r="C31" s="34" t="s">
        <v>87</v>
      </c>
      <c r="D31" s="41"/>
      <c r="E31" s="35"/>
    </row>
    <row r="32" spans="2:5" ht="15.6" x14ac:dyDescent="0.3">
      <c r="B32" s="37">
        <v>19</v>
      </c>
      <c r="C32" s="31" t="s">
        <v>88</v>
      </c>
      <c r="D32" s="40"/>
      <c r="E32" s="38"/>
    </row>
    <row r="33" spans="2:5" ht="15.6" x14ac:dyDescent="0.3">
      <c r="B33" s="33">
        <v>20</v>
      </c>
      <c r="C33" s="34" t="s">
        <v>89</v>
      </c>
      <c r="D33" s="41"/>
      <c r="E33" s="35"/>
    </row>
    <row r="34" spans="2:5" x14ac:dyDescent="0.3">
      <c r="B34" s="37">
        <v>21</v>
      </c>
      <c r="C34" s="31" t="s">
        <v>90</v>
      </c>
      <c r="D34" s="40"/>
      <c r="E34" s="40"/>
    </row>
    <row r="35" spans="2:5" ht="15.6" x14ac:dyDescent="0.3">
      <c r="B35" s="33">
        <v>22</v>
      </c>
      <c r="C35" s="34" t="s">
        <v>91</v>
      </c>
      <c r="D35" s="41"/>
      <c r="E35" s="35"/>
    </row>
    <row r="36" spans="2:5" ht="15.6" x14ac:dyDescent="0.3">
      <c r="B36" s="37">
        <v>23</v>
      </c>
      <c r="C36" s="31" t="s">
        <v>92</v>
      </c>
      <c r="D36" s="40"/>
      <c r="E36" s="38"/>
    </row>
    <row r="37" spans="2:5" ht="15.6" x14ac:dyDescent="0.3">
      <c r="B37" s="33" t="s">
        <v>93</v>
      </c>
      <c r="C37" s="34"/>
      <c r="D37" s="42"/>
      <c r="E37" s="42" t="str">
        <f>+IF(SUM(E13:E36)=0,"",SUM(E13:E36))</f>
        <v/>
      </c>
    </row>
  </sheetData>
  <mergeCells count="4">
    <mergeCell ref="B2:G2"/>
    <mergeCell ref="B11:B12"/>
    <mergeCell ref="C11:C12"/>
    <mergeCell ref="D11:E11"/>
  </mergeCells>
  <conditionalFormatting sqref="D7:E7">
    <cfRule type="expression" dxfId="3" priority="1">
      <formula>D7=""</formula>
    </cfRule>
  </conditionalFormatting>
  <conditionalFormatting sqref="B7">
    <cfRule type="expression" dxfId="2" priority="14">
      <formula>B7=""</formula>
    </cfRule>
  </conditionalFormatting>
  <conditionalFormatting sqref="C7">
    <cfRule type="expression" dxfId="1" priority="19">
      <formula>C7=""</formula>
    </cfRule>
  </conditionalFormatting>
  <conditionalFormatting sqref="F7">
    <cfRule type="expression" dxfId="0" priority="27">
      <formula>F7=""</formula>
    </cfRule>
  </conditionalFormatting>
  <printOptions horizontalCentered="1"/>
  <pageMargins left="0.70833330000000005" right="0.70833330000000005" top="0.74791660000000004" bottom="0.74791660000000004" header="0.3152778" footer="0.3152778"/>
  <pageSetup paperSize="297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TAPA</vt:lpstr>
      <vt:lpstr>Operador L3</vt:lpstr>
      <vt:lpstr>3A-I</vt:lpstr>
      <vt:lpstr>3A-R</vt:lpstr>
      <vt:lpstr>3B-I</vt:lpstr>
      <vt:lpstr>3B-R</vt:lpstr>
      <vt:lpstr>3C-I</vt:lpstr>
      <vt:lpstr>3C-R</vt:lpstr>
      <vt:lpstr>'3A-I'!Área_de_impresión</vt:lpstr>
      <vt:lpstr>'3A-R'!Área_de_impresión</vt:lpstr>
      <vt:lpstr>'3B-I'!Área_de_impresión</vt:lpstr>
      <vt:lpstr>'3B-R'!Área_de_impresión</vt:lpstr>
      <vt:lpstr>'3C-I'!Área_de_impresión</vt:lpstr>
      <vt:lpstr>'3C-R'!Área_de_impresión</vt:lpstr>
      <vt:lpstr>'Operador L3'!Área_de_impresión</vt:lpstr>
      <vt:lpstr>TAPA!Área_de_impresión</vt:lpstr>
      <vt:lpstr>'Operador L3'!Títulos_a_imprimir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Andrés Barahona Faúndez</dc:creator>
  <cp:lastModifiedBy>Franco Espinoza Pérez</cp:lastModifiedBy>
  <cp:lastPrinted>2019-08-22T16:59:59Z</cp:lastPrinted>
  <dcterms:created xsi:type="dcterms:W3CDTF">2016-05-11T15:25:54Z</dcterms:created>
  <dcterms:modified xsi:type="dcterms:W3CDTF">2019-11-25T14:01:18Z</dcterms:modified>
</cp:coreProperties>
</file>